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s>
  <definedNames>
    <definedName name="_xlnm.Print_Area" localSheetId="4">'Notes'!$A$1:$J$371</definedName>
    <definedName name="_xlnm.Print_Titles" localSheetId="4">'Notes'!$2:$6</definedName>
    <definedName name="Z_6E526710_5B8E_4916_8248_D4F7AD08A026_.wvu.PrintArea" localSheetId="4" hidden="1">'Notes'!$A$1:$J$362</definedName>
    <definedName name="Z_6E526710_5B8E_4916_8248_D4F7AD08A026_.wvu.PrintTitles" localSheetId="4" hidden="1">'Notes'!$2:$6</definedName>
    <definedName name="Z_6E526710_5B8E_4916_8248_D4F7AD08A026_.wvu.Rows" localSheetId="4" hidden="1">'Notes'!$243:$252</definedName>
  </definedNames>
  <calcPr fullCalcOnLoad="1"/>
</workbook>
</file>

<file path=xl/sharedStrings.xml><?xml version="1.0" encoding="utf-8"?>
<sst xmlns="http://schemas.openxmlformats.org/spreadsheetml/2006/main" count="360" uniqueCount="263">
  <si>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</si>
  <si>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</si>
  <si>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</si>
  <si>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</si>
  <si>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</si>
  <si>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</si>
  <si>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</si>
  <si>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</si>
  <si>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</si>
  <si>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</si>
  <si>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</si>
  <si>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</si>
  <si>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</si>
  <si>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</si>
  <si>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</si>
  <si>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</si>
  <si>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</si>
  <si>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</si>
  <si>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</si>
  <si>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</si>
  <si>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</si>
  <si>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</si>
  <si>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</si>
  <si>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</si>
  <si>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</si>
  <si>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</si>
  <si>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</si>
  <si>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</si>
  <si>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</si>
  <si>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</si>
  <si>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</si>
  <si>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</si>
  <si>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</si>
  <si>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</si>
  <si>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</si>
  <si>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</si>
  <si>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</si>
  <si>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</si>
  <si>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</si>
  <si>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</si>
  <si>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</si>
  <si>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</si>
  <si>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</si>
  <si>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</si>
  <si>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</si>
  <si>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</si>
  <si>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</si>
  <si>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</si>
  <si>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</si>
  <si>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14.</t>
  </si>
  <si>
    <t>15.</t>
  </si>
  <si>
    <t>16.</t>
  </si>
  <si>
    <t xml:space="preserve">Commentary Of Prospects </t>
  </si>
  <si>
    <t>17.</t>
  </si>
  <si>
    <t>18.</t>
  </si>
  <si>
    <t>Current Year</t>
  </si>
  <si>
    <t>Quarter</t>
  </si>
  <si>
    <t>To Date</t>
  </si>
  <si>
    <t>Taxation comprise the following :</t>
  </si>
  <si>
    <t>Based on results for the period</t>
  </si>
  <si>
    <t>- Current taxation</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</si>
  <si>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</si>
  <si>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</si>
  <si>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</si>
  <si>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</si>
  <si>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</si>
  <si>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</si>
  <si>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</si>
  <si>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</si>
  <si>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</si>
  <si>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</si>
  <si>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</si>
  <si>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</si>
  <si>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</si>
  <si>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Individual Quarter</t>
  </si>
  <si>
    <t>Preceding Year</t>
  </si>
  <si>
    <t>Corresponding</t>
  </si>
  <si>
    <t>Cumulative Quarter</t>
  </si>
  <si>
    <t>Profit for the period</t>
  </si>
  <si>
    <t xml:space="preserve">Taxation           </t>
  </si>
  <si>
    <t>Finance costs</t>
  </si>
  <si>
    <t>Administrative expenses</t>
  </si>
  <si>
    <t>Other operating income</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</si>
  <si>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</si>
  <si>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</si>
  <si>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</si>
  <si>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</si>
  <si>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</si>
  <si>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</si>
  <si>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</si>
  <si>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</si>
  <si>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</si>
  <si>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</si>
  <si>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</si>
  <si>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</si>
  <si>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</si>
  <si>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</si>
  <si>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</si>
  <si>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</si>
  <si>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</si>
  <si>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</si>
  <si>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</si>
  <si>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</si>
  <si>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</si>
  <si>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</si>
  <si>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</si>
  <si>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</si>
  <si>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</si>
  <si>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</si>
  <si>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</si>
  <si>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</si>
  <si>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</si>
  <si>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</si>
  <si>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Segment results</t>
  </si>
  <si>
    <t>Interest expense</t>
  </si>
  <si>
    <t>Current Year To Date</t>
  </si>
  <si>
    <t>Other Electronic Components</t>
  </si>
  <si>
    <t>Short-term deposits with a licensed bank</t>
  </si>
  <si>
    <t>Listing expenses</t>
  </si>
  <si>
    <t>Proceeds from disposal of property,plant and equipment</t>
  </si>
  <si>
    <t>Cash and cash equivalent comprise:</t>
  </si>
  <si>
    <t>Current Quarter</t>
  </si>
  <si>
    <t>- Deferred tax</t>
  </si>
  <si>
    <t>Current Year Quarter</t>
  </si>
  <si>
    <t>Changes In The Composition of The Group</t>
  </si>
  <si>
    <t>Hire purchase payables - Secured</t>
  </si>
  <si>
    <t>26.</t>
  </si>
  <si>
    <t>-Non cash items</t>
  </si>
  <si>
    <t>-Interest expense</t>
  </si>
  <si>
    <t>-Interest income</t>
  </si>
  <si>
    <t>Sales of Unquoted Investments / Properties</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</si>
  <si>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</si>
  <si>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</si>
  <si>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</si>
  <si>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</si>
  <si>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</si>
  <si>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</si>
  <si>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</si>
  <si>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</si>
  <si>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</si>
  <si>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</si>
  <si>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</si>
  <si>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</si>
  <si>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</si>
  <si>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Holding Company expenses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</si>
  <si>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</si>
  <si>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</si>
  <si>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</si>
  <si>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</si>
  <si>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</si>
  <si>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</si>
  <si>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</si>
  <si>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</si>
  <si>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</si>
  <si>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</si>
  <si>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</si>
  <si>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</si>
  <si>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</si>
  <si>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</si>
  <si>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t>
  </si>
  <si>
    <t>Period</t>
  </si>
  <si>
    <t>Preceding Year Corresponding Quarter</t>
  </si>
  <si>
    <t>Preceding Year Corresponding Period</t>
  </si>
  <si>
    <t>CUMULATIVE QUARTER</t>
  </si>
  <si>
    <t>INDIVIDUAL QUARTER</t>
  </si>
  <si>
    <t>Bonus issue of shares #</t>
  </si>
  <si>
    <t>Current Year           To Date</t>
  </si>
  <si>
    <t xml:space="preserve">Holding Company's Interest Income </t>
  </si>
  <si>
    <t>Interest income in subsidiaries</t>
  </si>
  <si>
    <t>PBT margin</t>
  </si>
  <si>
    <t>EXPLANATORY NOTES</t>
  </si>
  <si>
    <t>Utilisation of Initial Public Offering Proceeds</t>
  </si>
  <si>
    <t>31.12.07</t>
  </si>
  <si>
    <t>Total liabilities</t>
  </si>
  <si>
    <t>Retained profit</t>
  </si>
  <si>
    <t>Effects of changes in exchange rates</t>
  </si>
  <si>
    <t>Director's account</t>
  </si>
  <si>
    <t>Purchase of property, plant and equipment *</t>
  </si>
  <si>
    <t>*            Purchase of property of property,plant and equipment</t>
  </si>
  <si>
    <t xml:space="preserve">                Total acquisition cost</t>
  </si>
  <si>
    <t xml:space="preserve">                Total cash acquisition</t>
  </si>
  <si>
    <t xml:space="preserve">                Acquired under hire purchase loans</t>
  </si>
  <si>
    <t>Underprovision in prior years</t>
  </si>
  <si>
    <t xml:space="preserve">     Relating to the origination and reversal of temporary differences</t>
  </si>
  <si>
    <t xml:space="preserve">     Relating to changes in tax rates</t>
  </si>
  <si>
    <t>Note:</t>
  </si>
  <si>
    <t xml:space="preserve">  N/A - Not Applicable</t>
  </si>
  <si>
    <t>Earnings per share attributable to 
equity holders of the parent (sen) :</t>
  </si>
  <si>
    <t xml:space="preserve"> - Basic</t>
  </si>
  <si>
    <t xml:space="preserve">  - Diluted</t>
  </si>
  <si>
    <t>Note</t>
  </si>
  <si>
    <t>Corresponding Period</t>
  </si>
  <si>
    <t>Debt and equity securities</t>
  </si>
  <si>
    <t>There were no significant changes in estimates that had a material effect on the results of the  Group for the current quarter under review.</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</si>
  <si>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</si>
  <si>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</si>
  <si>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</si>
  <si>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</si>
  <si>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</si>
  <si>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</si>
  <si>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 xml:space="preserve">Earnings Per Share </t>
  </si>
  <si>
    <t>The earnings per share of the Group in prior year was restated after adjusting for the effect of bonus issue during the current year.</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</si>
  <si>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</si>
  <si>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</si>
  <si>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</si>
  <si>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Cash generated from operations</t>
  </si>
  <si>
    <t>Net cash generated from operating activities</t>
  </si>
  <si>
    <t>Interest received</t>
  </si>
  <si>
    <t>The auditors’ report  on the financial statements of the Group for the FYE 31 December 2007 were not subject to any audit qualification.</t>
  </si>
  <si>
    <t>Net cash used in financing activities</t>
  </si>
  <si>
    <t>Net decrease in cash and cash equivalents</t>
  </si>
  <si>
    <t>Fine Pitch Connector Pins</t>
  </si>
  <si>
    <t>There were no changes in contingent liabilities and contingent assets since the last annual balance sheet as at 31 December 2007.</t>
  </si>
  <si>
    <t>Withdrawal of margin deposits</t>
  </si>
  <si>
    <t>Dividend</t>
  </si>
  <si>
    <t>There were no outstanding capital commitments at the end of the quarter under review.</t>
  </si>
  <si>
    <t>Review Of Performance for the Current Financial Quarter and Financial Year-to-date</t>
  </si>
  <si>
    <t>RM’000</t>
  </si>
  <si>
    <t>30.09.08</t>
  </si>
  <si>
    <t xml:space="preserve">A single tier interim dividend of 1 sen per ordinary share based on the share capital of 123,000,000 ordinary shares of RM0.10 each, </t>
  </si>
  <si>
    <t xml:space="preserve">In respect of deposited securities, entitlements to the interim dividend will be determined based on shareholders registered in the record of </t>
  </si>
  <si>
    <t>depositors as at 31 December 2008. The payment date is 15 January 2009.</t>
  </si>
  <si>
    <t>has been approved and declared by the Board on 26 November 2008. The single tier dividend is exempted from tax in the hands of shareholders.</t>
  </si>
  <si>
    <t>CONDENSED CONSOLIDATED BALANCE SHEET AS AT 31 DECEMBER 2008</t>
  </si>
  <si>
    <t>31.12.08</t>
  </si>
  <si>
    <t>FOR THE FOURTH QUARTER ENDED 31 DECEMBER 2008</t>
  </si>
  <si>
    <t>Balance as at 31 December 2008</t>
  </si>
  <si>
    <t>(restated)</t>
  </si>
  <si>
    <t>Deposit with a licensed bank</t>
  </si>
  <si>
    <t>Income tax refund</t>
  </si>
  <si>
    <t>Effect of adopting FRS 112</t>
  </si>
  <si>
    <t>Balance as at 1 January 2007 (restated)</t>
  </si>
  <si>
    <t xml:space="preserve">Balance as at 31 December 2007 </t>
  </si>
  <si>
    <t>Payment of bonus issue expenses</t>
  </si>
  <si>
    <t>The Group comprises the following main business segments for the twelve (12) months period ended 31 December 2008:</t>
  </si>
  <si>
    <t>There has been no revalution of property, plant and equipment during the quarter ended 31 December 2008.</t>
  </si>
  <si>
    <t>As at 31 December 2008, all property, plant and equipment were stated at cost less accumulated depreciation.</t>
  </si>
  <si>
    <t>As at 31 December 2008, the Company has fully utilised the proceeds raised from its initial public offering and has not undertaken any corporate proposal to raise any proceeds during the current quarter under review and financial year-to-date.</t>
  </si>
  <si>
    <t>Particulars of the Group's borrowings denominated in Ringgit Malaysia as at 31 December 2008 are as follow:-</t>
  </si>
  <si>
    <t>COMPARATIVE FIGURES</t>
  </si>
  <si>
    <t>Balance Sheet</t>
  </si>
  <si>
    <t>Retained profits</t>
  </si>
  <si>
    <t>Income Statement</t>
  </si>
  <si>
    <t>Profit for the year</t>
  </si>
  <si>
    <t>Statement Of Changes In Equity</t>
  </si>
  <si>
    <t>Reclassification</t>
  </si>
  <si>
    <t>Restated</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</si>
  <si>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</si>
  <si>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</si>
  <si>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</si>
  <si>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</si>
  <si>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</si>
  <si>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Profit/(Loss) before taxation</t>
  </si>
  <si>
    <t>Operating profit / (loss)</t>
  </si>
  <si>
    <r>
      <t xml:space="preserve">Gross profit / </t>
    </r>
    <r>
      <rPr>
        <sz val="10"/>
        <color indexed="10"/>
        <rFont val="Times New Roman"/>
        <family val="1"/>
      </rPr>
      <t>(loss)</t>
    </r>
  </si>
  <si>
    <t>FYE 2007</t>
  </si>
  <si>
    <t>(Audited)</t>
  </si>
  <si>
    <t>FYE 2006</t>
  </si>
  <si>
    <t>Additional</t>
  </si>
  <si>
    <t>In prior years, deferred tax asset in respect of unabsorbed reinvestment allowance was not allowed to be recognised in the financial statements. To conform with the adoption of FRS 112: Income Taxes , this amount has been fully recognised by setting off deferred tax liabilities in the financial year ended 31 December 2008. Similarly, the figures for financial year ended 31 December 2006 and 31 December 2007 have been restated as FRS 112 has been applied restropectively.</t>
  </si>
  <si>
    <t>(1,933)</t>
  </si>
  <si>
    <t>NA</t>
  </si>
  <si>
    <t xml:space="preserve">Litigation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</si>
</sst>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0.0;\-#,##0.0"/>
    <numFmt numFmtId="193" formatCode="0.0"/>
    <numFmt numFmtId="194" formatCode="_(* #,##0.000_);_(* \(#,##0.000\);_(* &quot;-&quot;??_);_(@_)"/>
  </numFmts>
  <fonts count="52">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i/>
      <sz val="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i/>
      <sz val="8"/>
      <color indexed="8"/>
      <name val="Times New Roman"/>
      <family val="0"/>
    </font>
    <font>
      <i/>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5" fontId="6" fillId="0" borderId="0" xfId="0" applyNumberFormat="1" applyFont="1" applyFill="1" applyAlignment="1" quotePrefix="1">
      <alignment horizontal="lef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0"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7" fillId="0" borderId="0" xfId="0" applyFont="1" applyFill="1" applyAlignment="1">
      <alignment horizontal="center"/>
    </xf>
    <xf numFmtId="41" fontId="8"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41" fontId="2" fillId="0" borderId="10" xfId="0" applyNumberFormat="1" applyFont="1" applyFill="1" applyBorder="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7" applyFont="1" applyFill="1">
      <alignment/>
      <protection/>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0" fontId="2" fillId="0" borderId="14" xfId="0" applyFont="1" applyFill="1" applyBorder="1" applyAlignment="1">
      <alignment/>
    </xf>
    <xf numFmtId="0" fontId="2" fillId="0" borderId="13" xfId="0" applyFont="1" applyFill="1" applyBorder="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7" applyFont="1" applyFill="1" applyBorder="1" applyAlignment="1">
      <alignment horizontal="right"/>
      <protection/>
    </xf>
    <xf numFmtId="0" fontId="1" fillId="0" borderId="0" xfId="57" applyFont="1" applyFill="1" applyBorder="1" applyAlignment="1">
      <alignment horizontal="right" wrapText="1"/>
      <protection/>
    </xf>
    <xf numFmtId="10" fontId="0" fillId="0" borderId="0" xfId="60" applyNumberFormat="1" applyFont="1" applyAlignment="1">
      <alignment/>
    </xf>
    <xf numFmtId="0" fontId="1" fillId="0" borderId="0" xfId="0" applyFont="1" applyFill="1" applyAlignment="1">
      <alignment horizontal="right"/>
    </xf>
    <xf numFmtId="0" fontId="1" fillId="0" borderId="0" xfId="57" applyFont="1" applyFill="1" applyAlignment="1">
      <alignment horizontal="right" wrapText="1"/>
      <protection/>
    </xf>
    <xf numFmtId="10" fontId="2" fillId="0" borderId="0" xfId="60"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2" fillId="0" borderId="14" xfId="0" applyNumberFormat="1" applyFont="1" applyFill="1" applyBorder="1" applyAlignment="1">
      <alignment/>
    </xf>
    <xf numFmtId="41" fontId="2" fillId="0" borderId="13" xfId="0" applyNumberFormat="1" applyFont="1" applyFill="1" applyBorder="1" applyAlignment="1">
      <alignment/>
    </xf>
    <xf numFmtId="0" fontId="2" fillId="0" borderId="11" xfId="0" applyFont="1" applyFill="1" applyBorder="1" applyAlignment="1">
      <alignment/>
    </xf>
    <xf numFmtId="41" fontId="7"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7"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1" fillId="0" borderId="0" xfId="0" applyFont="1" applyAlignment="1">
      <alignment horizontal="justify" vertical="top" wrapText="1"/>
    </xf>
    <xf numFmtId="0" fontId="11"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2" fillId="0" borderId="0" xfId="0" applyNumberFormat="1" applyFont="1" applyFill="1" applyAlignment="1">
      <alignment horizontal="center"/>
    </xf>
    <xf numFmtId="173" fontId="2" fillId="0" borderId="11" xfId="42" applyNumberFormat="1" applyFont="1" applyFill="1" applyBorder="1" applyAlignment="1">
      <alignment horizontal="right"/>
    </xf>
    <xf numFmtId="43" fontId="2" fillId="0" borderId="15" xfId="42" applyFont="1" applyFill="1" applyBorder="1" applyAlignment="1">
      <alignment horizontal="right"/>
    </xf>
    <xf numFmtId="0" fontId="13" fillId="0" borderId="0" xfId="0" applyFont="1" applyAlignment="1">
      <alignment horizontal="justify"/>
    </xf>
    <xf numFmtId="0" fontId="1" fillId="0" borderId="0" xfId="0" applyFont="1" applyAlignment="1">
      <alignment horizontal="justify"/>
    </xf>
    <xf numFmtId="0" fontId="2" fillId="0" borderId="0" xfId="0" applyFont="1" applyAlignment="1">
      <alignment horizontal="justify"/>
    </xf>
    <xf numFmtId="3" fontId="2" fillId="0" borderId="0" xfId="0" applyNumberFormat="1" applyFont="1" applyFill="1" applyBorder="1" applyAlignment="1">
      <alignment/>
    </xf>
    <xf numFmtId="0" fontId="1" fillId="0" borderId="0" xfId="0" applyFont="1" applyFill="1" applyBorder="1" applyAlignment="1">
      <alignment horizontal="justify"/>
    </xf>
    <xf numFmtId="173" fontId="1" fillId="0" borderId="0" xfId="42" applyNumberFormat="1" applyFont="1" applyFill="1" applyBorder="1" applyAlignment="1">
      <alignment horizontal="center"/>
    </xf>
    <xf numFmtId="0" fontId="2" fillId="0" borderId="19" xfId="0" applyFont="1" applyFill="1" applyBorder="1" applyAlignment="1">
      <alignment horizontal="justify"/>
    </xf>
    <xf numFmtId="0" fontId="1" fillId="0" borderId="20" xfId="0" applyFont="1" applyFill="1" applyBorder="1" applyAlignment="1">
      <alignment horizontal="center"/>
    </xf>
    <xf numFmtId="0" fontId="1" fillId="0" borderId="21" xfId="0" applyFont="1" applyFill="1" applyBorder="1" applyAlignment="1">
      <alignment horizontal="center"/>
    </xf>
    <xf numFmtId="0" fontId="2" fillId="0" borderId="22" xfId="0" applyFont="1" applyFill="1" applyBorder="1" applyAlignment="1">
      <alignment horizontal="justify"/>
    </xf>
    <xf numFmtId="0" fontId="1" fillId="0" borderId="23" xfId="0" applyFont="1" applyFill="1" applyBorder="1" applyAlignment="1">
      <alignment horizontal="center"/>
    </xf>
    <xf numFmtId="0" fontId="1" fillId="0" borderId="22" xfId="0" applyFont="1" applyFill="1" applyBorder="1" applyAlignment="1">
      <alignment horizontal="justify"/>
    </xf>
    <xf numFmtId="0" fontId="2" fillId="0" borderId="23" xfId="0" applyFont="1" applyFill="1" applyBorder="1" applyAlignment="1">
      <alignment/>
    </xf>
    <xf numFmtId="0" fontId="2" fillId="0" borderId="22" xfId="0" applyFont="1" applyFill="1" applyBorder="1" applyAlignment="1">
      <alignment/>
    </xf>
    <xf numFmtId="173" fontId="2" fillId="0" borderId="23" xfId="42" applyNumberFormat="1" applyFont="1" applyFill="1" applyBorder="1" applyAlignment="1">
      <alignment/>
    </xf>
    <xf numFmtId="0" fontId="2" fillId="0" borderId="24" xfId="0" applyFont="1" applyFill="1" applyBorder="1" applyAlignment="1">
      <alignment/>
    </xf>
    <xf numFmtId="173" fontId="2" fillId="0" borderId="25" xfId="42" applyNumberFormat="1" applyFont="1" applyFill="1" applyBorder="1" applyAlignment="1">
      <alignment/>
    </xf>
    <xf numFmtId="0" fontId="1" fillId="0" borderId="19" xfId="0" applyFont="1" applyFill="1" applyBorder="1" applyAlignment="1">
      <alignment horizontal="center"/>
    </xf>
    <xf numFmtId="0" fontId="1" fillId="0" borderId="22" xfId="0" applyFont="1" applyFill="1" applyBorder="1" applyAlignment="1">
      <alignment horizontal="center"/>
    </xf>
    <xf numFmtId="0" fontId="1" fillId="0" borderId="22" xfId="0" applyFont="1" applyFill="1" applyBorder="1" applyAlignment="1">
      <alignment/>
    </xf>
    <xf numFmtId="3" fontId="2" fillId="0" borderId="11" xfId="0" applyNumberFormat="1" applyFont="1" applyFill="1" applyBorder="1" applyAlignment="1">
      <alignment/>
    </xf>
    <xf numFmtId="3" fontId="2" fillId="0" borderId="25" xfId="0" applyNumberFormat="1" applyFont="1" applyFill="1" applyBorder="1" applyAlignment="1">
      <alignment/>
    </xf>
    <xf numFmtId="0" fontId="2" fillId="0" borderId="19" xfId="0" applyFont="1" applyBorder="1" applyAlignment="1">
      <alignment/>
    </xf>
    <xf numFmtId="173" fontId="1" fillId="0" borderId="20" xfId="42" applyNumberFormat="1" applyFont="1" applyFill="1" applyBorder="1" applyAlignment="1">
      <alignment horizontal="center"/>
    </xf>
    <xf numFmtId="173" fontId="1" fillId="0" borderId="21" xfId="42" applyNumberFormat="1" applyFont="1" applyFill="1" applyBorder="1" applyAlignment="1">
      <alignment horizontal="center"/>
    </xf>
    <xf numFmtId="0" fontId="2" fillId="0" borderId="22" xfId="0" applyFont="1" applyBorder="1" applyAlignment="1">
      <alignment/>
    </xf>
    <xf numFmtId="173" fontId="1" fillId="0" borderId="23" xfId="42" applyNumberFormat="1" applyFont="1" applyFill="1" applyBorder="1" applyAlignment="1">
      <alignment horizontal="center"/>
    </xf>
    <xf numFmtId="173" fontId="2" fillId="0" borderId="0" xfId="42" applyNumberFormat="1" applyFont="1" applyFill="1" applyAlignment="1" quotePrefix="1">
      <alignment horizontal="center"/>
    </xf>
    <xf numFmtId="43" fontId="2" fillId="0" borderId="0" xfId="42" applyFont="1" applyFill="1" applyAlignment="1">
      <alignment horizontal="center"/>
    </xf>
    <xf numFmtId="0" fontId="1" fillId="0" borderId="0" xfId="0" applyFont="1" applyFill="1" applyAlignment="1">
      <alignment horizontal="center"/>
    </xf>
    <xf numFmtId="0" fontId="2" fillId="0" borderId="0" xfId="0" applyFont="1" applyFill="1" applyBorder="1" applyAlignment="1">
      <alignment horizontal="left" wrapText="1"/>
    </xf>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Fill="1" applyAlignment="1">
      <alignment horizontal="left" vertical="top" wrapText="1"/>
    </xf>
    <xf numFmtId="0" fontId="0" fillId="0" borderId="0" xfId="0"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wrapText="1"/>
    </xf>
    <xf numFmtId="0" fontId="2" fillId="0" borderId="0" xfId="0" applyFont="1" applyBorder="1" applyAlignment="1">
      <alignment horizontal="left" vertic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 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9</xdr:col>
      <xdr:colOff>0</xdr:colOff>
      <xdr:row>46</xdr:row>
      <xdr:rowOff>152400</xdr:rowOff>
    </xdr:to>
    <xdr:sp>
      <xdr:nvSpPr>
        <xdr:cNvPr id="2" name="Text Box 3"/>
        <xdr:cNvSpPr txBox="1">
          <a:spLocks noChangeArrowheads="1"/>
        </xdr:cNvSpPr>
      </xdr:nvSpPr>
      <xdr:spPr>
        <a:xfrm>
          <a:off x="9525" y="7734300"/>
          <a:ext cx="7115175" cy="4572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Income Statements should be read in conjunction with the audited financial statements of  JHM Consolidation Berhad for the financial year ended 31 December 2007 and the accompanying explanatory notes attached to this report)
</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 Box 4"/>
        <xdr:cNvSpPr txBox="1">
          <a:spLocks noChangeArrowheads="1"/>
        </xdr:cNvSpPr>
      </xdr:nvSpPr>
      <xdr:spPr>
        <a:xfrm>
          <a:off x="314325" y="84296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0</xdr:rowOff>
    </xdr:from>
    <xdr:to>
      <xdr:col>5</xdr:col>
      <xdr:colOff>590550</xdr:colOff>
      <xdr:row>59</xdr:row>
      <xdr:rowOff>76200</xdr:rowOff>
    </xdr:to>
    <xdr:sp>
      <xdr:nvSpPr>
        <xdr:cNvPr id="1" name="Text Box 1"/>
        <xdr:cNvSpPr txBox="1">
          <a:spLocks noChangeArrowheads="1"/>
        </xdr:cNvSpPr>
      </xdr:nvSpPr>
      <xdr:spPr>
        <a:xfrm>
          <a:off x="19050" y="10668000"/>
          <a:ext cx="7896225" cy="6477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38</xdr:row>
      <xdr:rowOff>9525</xdr:rowOff>
    </xdr:from>
    <xdr:to>
      <xdr:col>5</xdr:col>
      <xdr:colOff>600075</xdr:colOff>
      <xdr:row>44</xdr:row>
      <xdr:rowOff>85725</xdr:rowOff>
    </xdr:to>
    <xdr:sp>
      <xdr:nvSpPr>
        <xdr:cNvPr id="1" name="Text Box 1"/>
        <xdr:cNvSpPr txBox="1">
          <a:spLocks noChangeArrowheads="1"/>
        </xdr:cNvSpPr>
      </xdr:nvSpPr>
      <xdr:spPr>
        <a:xfrm>
          <a:off x="257175" y="6219825"/>
          <a:ext cx="6515100" cy="10477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Bonus issue of 41,000,000 new ordinary shares of RM0.10 each in JHM ("JHM Shares") are issued and credited as fully paid-up to the shareholders of JHM on the basis of one (1) new JHM Share for every two (2) existing JHM Shares held as at the entitlement date on 14 June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said JHM Shares were granted listing and quotation on the MESDAQ Market of Bursa Malaysia Securities Berhad on 15 June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19050</xdr:colOff>
      <xdr:row>46</xdr:row>
      <xdr:rowOff>9525</xdr:rowOff>
    </xdr:from>
    <xdr:to>
      <xdr:col>5</xdr:col>
      <xdr:colOff>590550</xdr:colOff>
      <xdr:row>50</xdr:row>
      <xdr:rowOff>0</xdr:rowOff>
    </xdr:to>
    <xdr:sp>
      <xdr:nvSpPr>
        <xdr:cNvPr id="2" name="Text Box 5"/>
        <xdr:cNvSpPr txBox="1">
          <a:spLocks noChangeArrowheads="1"/>
        </xdr:cNvSpPr>
      </xdr:nvSpPr>
      <xdr:spPr>
        <a:xfrm>
          <a:off x="19050" y="7515225"/>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Statement of Changes In Equity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66</xdr:row>
      <xdr:rowOff>47625</xdr:rowOff>
    </xdr:from>
    <xdr:ext cx="76200" cy="200025"/>
    <xdr:sp>
      <xdr:nvSpPr>
        <xdr:cNvPr id="1" name="Text Box 1"/>
        <xdr:cNvSpPr txBox="1">
          <a:spLocks noChangeArrowheads="1"/>
        </xdr:cNvSpPr>
      </xdr:nvSpPr>
      <xdr:spPr>
        <a:xfrm>
          <a:off x="4067175" y="1104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28575</xdr:colOff>
      <xdr:row>65</xdr:row>
      <xdr:rowOff>0</xdr:rowOff>
    </xdr:from>
    <xdr:to>
      <xdr:col>5</xdr:col>
      <xdr:colOff>0</xdr:colOff>
      <xdr:row>69</xdr:row>
      <xdr:rowOff>9525</xdr:rowOff>
    </xdr:to>
    <xdr:sp>
      <xdr:nvSpPr>
        <xdr:cNvPr id="2" name="Text Box 2"/>
        <xdr:cNvSpPr txBox="1">
          <a:spLocks noChangeArrowheads="1"/>
        </xdr:cNvSpPr>
      </xdr:nvSpPr>
      <xdr:spPr>
        <a:xfrm>
          <a:off x="28575" y="108394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Cash Flow Statement should be read in conjunction with the audited financial statements of  JHM Consolidation Berhad for the financial year ended 31 December 2007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199</xdr:row>
      <xdr:rowOff>0</xdr:rowOff>
    </xdr:from>
    <xdr:to>
      <xdr:col>7</xdr:col>
      <xdr:colOff>628650</xdr:colOff>
      <xdr:row>225</xdr:row>
      <xdr:rowOff>0</xdr:rowOff>
    </xdr:to>
    <xdr:sp>
      <xdr:nvSpPr>
        <xdr:cNvPr id="1" name="Text Box 8"/>
        <xdr:cNvSpPr txBox="1">
          <a:spLocks noChangeArrowheads="1"/>
        </xdr:cNvSpPr>
      </xdr:nvSpPr>
      <xdr:spPr>
        <a:xfrm>
          <a:off x="323850" y="33166050"/>
          <a:ext cx="7620000" cy="42100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Malaysia’s exports fell the most in almost seven years in December 2008 as electronics and commodities sales slid amid dwindling global orders.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Overseas shipments dropped 14.9% from a year earlier to RM46.1 billion (USD12.8 billion) after slipping 4.9% in November, the trade ministry said in a statement in Kuala Lumpur today. The median estimate in a Bloomberg News survey of 13 economists had been for a 9% decline.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Exports by Malaysia and its neighbors have “weakened notably in recent months in the face of the collapse in global demand,” said David Cohen, director of Asian forecasting at Action Economics in Singapore.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Malaysia expects 2009 growth to slow to an eight-year low as the global recession hurts demand for made-in-Asia products such as Dell Inc. computers and Intel Corp chips. Industrial output slumped 15.6% in December 2008, a report yesterday showed, adding pressure on the government to boost spending as the central bank said it won’t cut interest rates further.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Asia’s export-dependent economies including Taiwan and South Korea have posted record declines in shipments abroad. Singapore, Japan and the U.S., Malaysia’s biggest overseas markets, are all in recession.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Malaysia’s exports to the U.S. dropped 30% to RM5.5 billion in December 2008 from a year earlier amid a decline in electrical and electronics shipments, the ministry said today.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Shipments of electrical and electronics goods, which made up 37% of total exports in December, slid 26% from a year earlier. 
</a:t>
          </a:r>
          <a:r>
            <a:rPr lang="en-US" cap="none" sz="10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(Source: “Malaysian Exports Post Biggest Drop in Almost 7 Years” dated 12 February 2009, ‘http://www.bloomberg.com/apps/news?pid=20601080&amp;sid=a9YgQI44oOzU&amp;refer=asia)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sales of components related to HB LED continued to be the main contributor to the Group. In view of the subdued performance of the electrical and electronics industries and bearing in mind the global economy downturn, the Directors expect the coming financial year to be challenging.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257</xdr:row>
      <xdr:rowOff>9525</xdr:rowOff>
    </xdr:from>
    <xdr:to>
      <xdr:col>9</xdr:col>
      <xdr:colOff>371475</xdr:colOff>
      <xdr:row>259</xdr:row>
      <xdr:rowOff>133350</xdr:rowOff>
    </xdr:to>
    <xdr:sp>
      <xdr:nvSpPr>
        <xdr:cNvPr id="2" name="Text Box 11"/>
        <xdr:cNvSpPr txBox="1">
          <a:spLocks noChangeArrowheads="1"/>
        </xdr:cNvSpPr>
      </xdr:nvSpPr>
      <xdr:spPr>
        <a:xfrm>
          <a:off x="314325" y="41128950"/>
          <a:ext cx="8763000" cy="4476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261</xdr:row>
      <xdr:rowOff>133350</xdr:rowOff>
    </xdr:from>
    <xdr:to>
      <xdr:col>7</xdr:col>
      <xdr:colOff>552450</xdr:colOff>
      <xdr:row>265</xdr:row>
      <xdr:rowOff>142875</xdr:rowOff>
    </xdr:to>
    <xdr:sp>
      <xdr:nvSpPr>
        <xdr:cNvPr id="3" name="Text Box 12"/>
        <xdr:cNvSpPr txBox="1">
          <a:spLocks noChangeArrowheads="1"/>
        </xdr:cNvSpPr>
      </xdr:nvSpPr>
      <xdr:spPr>
        <a:xfrm>
          <a:off x="314325" y="41900475"/>
          <a:ext cx="7553325" cy="657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year-to-date.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(b)There were no investments in quoted securities as at the end of the reporting period.
</a:t>
          </a:r>
        </a:p>
      </xdr:txBody>
    </xdr:sp>
    <xdr:clientData/>
  </xdr:twoCellAnchor>
  <xdr:twoCellAnchor>
    <xdr:from>
      <xdr:col>1</xdr:col>
      <xdr:colOff>9525</xdr:colOff>
      <xdr:row>320</xdr:row>
      <xdr:rowOff>0</xdr:rowOff>
    </xdr:from>
    <xdr:to>
      <xdr:col>7</xdr:col>
      <xdr:colOff>314325</xdr:colOff>
      <xdr:row>320</xdr:row>
      <xdr:rowOff>0</xdr:rowOff>
    </xdr:to>
    <xdr:sp>
      <xdr:nvSpPr>
        <xdr:cNvPr id="4" name="Text Box 14"/>
        <xdr:cNvSpPr txBox="1">
          <a:spLocks noChangeArrowheads="1"/>
        </xdr:cNvSpPr>
      </xdr:nvSpPr>
      <xdr:spPr>
        <a:xfrm>
          <a:off x="314325" y="51377850"/>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320</xdr:row>
      <xdr:rowOff>0</xdr:rowOff>
    </xdr:from>
    <xdr:to>
      <xdr:col>7</xdr:col>
      <xdr:colOff>657225</xdr:colOff>
      <xdr:row>320</xdr:row>
      <xdr:rowOff>0</xdr:rowOff>
    </xdr:to>
    <xdr:sp>
      <xdr:nvSpPr>
        <xdr:cNvPr id="5" name="Text Box 15"/>
        <xdr:cNvSpPr txBox="1">
          <a:spLocks noChangeArrowheads="1"/>
        </xdr:cNvSpPr>
      </xdr:nvSpPr>
      <xdr:spPr>
        <a:xfrm>
          <a:off x="304800" y="51377850"/>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247650</xdr:colOff>
      <xdr:row>8</xdr:row>
      <xdr:rowOff>38100</xdr:rowOff>
    </xdr:from>
    <xdr:to>
      <xdr:col>7</xdr:col>
      <xdr:colOff>619125</xdr:colOff>
      <xdr:row>69</xdr:row>
      <xdr:rowOff>123825</xdr:rowOff>
    </xdr:to>
    <xdr:sp>
      <xdr:nvSpPr>
        <xdr:cNvPr id="6" name="Text Box 16"/>
        <xdr:cNvSpPr txBox="1">
          <a:spLocks noChangeArrowheads="1"/>
        </xdr:cNvSpPr>
      </xdr:nvSpPr>
      <xdr:spPr>
        <a:xfrm>
          <a:off x="247650" y="1333500"/>
          <a:ext cx="7686675" cy="9963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of  JHM Consolidation Berhad for the financial year ended ("FYE") 31 December 2007. The explanatory notes attached to the interim financial statements provide an explanation of events and transactions that are significant to an understanding of the changes in the financial position and performance of the Group since the FYE 31 December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significant accounting policies and methods of computation applied in the interim financial statements of the Group are consistent with those adopted in the audited financial statements of the Group for the FYE 31 December 2007 except for the adoption of the following new and revised FRS and new interpretations which are effective for the financial period beginning on or after 1 January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107                                     :Cash Flow Statements
</a:t>
          </a:r>
          <a:r>
            <a:rPr lang="en-US" cap="none" sz="1000" b="0" i="0" u="none" baseline="0">
              <a:solidFill>
                <a:srgbClr val="000000"/>
              </a:solidFill>
              <a:latin typeface="Times New Roman"/>
              <a:ea typeface="Times New Roman"/>
              <a:cs typeface="Times New Roman"/>
            </a:rPr>
            <a:t>FRS 111                                     :Construction Contracts
</a:t>
          </a:r>
          <a:r>
            <a:rPr lang="en-US" cap="none" sz="1000" b="0" i="0" u="none" baseline="0">
              <a:solidFill>
                <a:srgbClr val="000000"/>
              </a:solidFill>
              <a:latin typeface="Times New Roman"/>
              <a:ea typeface="Times New Roman"/>
              <a:cs typeface="Times New Roman"/>
            </a:rPr>
            <a:t>FRS 112                                     : Income Taxes 
</a:t>
          </a:r>
          <a:r>
            <a:rPr lang="en-US" cap="none" sz="1000" b="0" i="0" u="none" baseline="0">
              <a:solidFill>
                <a:srgbClr val="000000"/>
              </a:solidFill>
              <a:latin typeface="Times New Roman"/>
              <a:ea typeface="Times New Roman"/>
              <a:cs typeface="Times New Roman"/>
            </a:rPr>
            <a:t>FRS 118                                     : Revenue
</a:t>
          </a:r>
          <a:r>
            <a:rPr lang="en-US" cap="none" sz="1000" b="0" i="0" u="none" baseline="0">
              <a:solidFill>
                <a:srgbClr val="000000"/>
              </a:solidFill>
              <a:latin typeface="Times New Roman"/>
              <a:ea typeface="Times New Roman"/>
              <a:cs typeface="Times New Roman"/>
            </a:rPr>
            <a:t>FRS 120                                     : Accounting for Government Grants and Disclosure of Government Assistance
</a:t>
          </a:r>
          <a:r>
            <a:rPr lang="en-US" cap="none" sz="1000" b="0" i="0" u="none" baseline="0">
              <a:solidFill>
                <a:srgbClr val="000000"/>
              </a:solidFill>
              <a:latin typeface="Times New Roman"/>
              <a:ea typeface="Times New Roman"/>
              <a:cs typeface="Times New Roman"/>
            </a:rPr>
            <a:t>Amendment to FRS 121          :The Effects of Changes in Foreign Exchange Rates 
</a:t>
          </a:r>
          <a:r>
            <a:rPr lang="en-US" cap="none" sz="1000" b="0" i="0" u="none" baseline="0">
              <a:solidFill>
                <a:srgbClr val="000000"/>
              </a:solidFill>
              <a:latin typeface="Times New Roman"/>
              <a:ea typeface="Times New Roman"/>
              <a:cs typeface="Times New Roman"/>
            </a:rPr>
            <a:t>                                                     - Net Investment in a Foreign Operation
</a:t>
          </a:r>
          <a:r>
            <a:rPr lang="en-US" cap="none" sz="1000" b="0" i="0" u="none" baseline="0">
              <a:solidFill>
                <a:srgbClr val="000000"/>
              </a:solidFill>
              <a:latin typeface="Times New Roman"/>
              <a:ea typeface="Times New Roman"/>
              <a:cs typeface="Times New Roman"/>
            </a:rPr>
            <a:t>FRS 134                                     :Interim Financial Reporting
</a:t>
          </a:r>
          <a:r>
            <a:rPr lang="en-US" cap="none" sz="1000" b="0" i="0" u="none" baseline="0">
              <a:solidFill>
                <a:srgbClr val="000000"/>
              </a:solidFill>
              <a:latin typeface="Times New Roman"/>
              <a:ea typeface="Times New Roman"/>
              <a:cs typeface="Times New Roman"/>
            </a:rPr>
            <a:t>FRS 137                                     : Provisions, Contingent Liabilities and Contingent Assets
</a:t>
          </a:r>
          <a:r>
            <a:rPr lang="en-US" cap="none" sz="1000" b="0" i="0" u="none" baseline="0">
              <a:solidFill>
                <a:srgbClr val="000000"/>
              </a:solidFill>
              <a:latin typeface="Times New Roman"/>
              <a:ea typeface="Times New Roman"/>
              <a:cs typeface="Times New Roman"/>
            </a:rPr>
            <a:t>IC Interpretation 1                      :Changes in Existing Decommissioning, Restoration and Similar Liabilities
</a:t>
          </a:r>
          <a:r>
            <a:rPr lang="en-US" cap="none" sz="1000" b="0" i="0" u="none" baseline="0">
              <a:solidFill>
                <a:srgbClr val="000000"/>
              </a:solidFill>
              <a:latin typeface="Times New Roman"/>
              <a:ea typeface="Times New Roman"/>
              <a:cs typeface="Times New Roman"/>
            </a:rPr>
            <a:t>IC Interpretation 2                     :Members’ Shares in Co-operative Entities and Similar Instruments
</a:t>
          </a:r>
          <a:r>
            <a:rPr lang="en-US" cap="none" sz="1000" b="0" i="0" u="none" baseline="0">
              <a:solidFill>
                <a:srgbClr val="000000"/>
              </a:solidFill>
              <a:latin typeface="Times New Roman"/>
              <a:ea typeface="Times New Roman"/>
              <a:cs typeface="Times New Roman"/>
            </a:rPr>
            <a:t>IC Interpretation 5                     :Rights to Interests arising from Decommissioning, Restoration and Environmental Rehabilitation 
</a:t>
          </a:r>
          <a:r>
            <a:rPr lang="en-US" cap="none" sz="1000" b="0" i="0" u="none" baseline="0">
              <a:solidFill>
                <a:srgbClr val="000000"/>
              </a:solidFill>
              <a:latin typeface="Times New Roman"/>
              <a:ea typeface="Times New Roman"/>
              <a:cs typeface="Times New Roman"/>
            </a:rPr>
            <a:t>                                                      Funds            
</a:t>
          </a:r>
          <a:r>
            <a:rPr lang="en-US" cap="none" sz="1000" b="0" i="0" u="none" baseline="0">
              <a:solidFill>
                <a:srgbClr val="000000"/>
              </a:solidFill>
              <a:latin typeface="Times New Roman"/>
              <a:ea typeface="Times New Roman"/>
              <a:cs typeface="Times New Roman"/>
            </a:rPr>
            <a:t>IC Interpretation 6                     :Liabilities arising from Participating in a Specific Market
</a:t>
          </a:r>
          <a:r>
            <a:rPr lang="en-US" cap="none" sz="1000" b="0" i="0" u="none" baseline="0">
              <a:solidFill>
                <a:srgbClr val="000000"/>
              </a:solidFill>
              <a:latin typeface="Times New Roman"/>
              <a:ea typeface="Times New Roman"/>
              <a:cs typeface="Times New Roman"/>
            </a:rPr>
            <a:t>                                                      -Waste Electrical and Electronic Equipment
</a:t>
          </a:r>
          <a:r>
            <a:rPr lang="en-US" cap="none" sz="1000" b="0" i="0" u="none" baseline="0">
              <a:solidFill>
                <a:srgbClr val="000000"/>
              </a:solidFill>
              <a:latin typeface="Times New Roman"/>
              <a:ea typeface="Times New Roman"/>
              <a:cs typeface="Times New Roman"/>
            </a:rPr>
            <a:t>IC Interpretation 7                     :Applying the Restatement Approach under FRS 1292004
</a:t>
          </a:r>
          <a:r>
            <a:rPr lang="en-US" cap="none" sz="1000" b="0" i="0" u="none" baseline="0">
              <a:solidFill>
                <a:srgbClr val="000000"/>
              </a:solidFill>
              <a:latin typeface="Times New Roman"/>
              <a:ea typeface="Times New Roman"/>
              <a:cs typeface="Times New Roman"/>
            </a:rPr>
            <a:t>                                                      -Financial Reporting in Hyperinflationary Economies
</a:t>
          </a:r>
          <a:r>
            <a:rPr lang="en-US" cap="none" sz="1000" b="0" i="0" u="none" baseline="0">
              <a:solidFill>
                <a:srgbClr val="000000"/>
              </a:solidFill>
              <a:latin typeface="Times New Roman"/>
              <a:ea typeface="Times New Roman"/>
              <a:cs typeface="Times New Roman"/>
            </a:rPr>
            <a:t>IC Interpretation 8                     :Scope of FRS 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Where applicable, the Group has adopted the above new and revised FRSs. The adoption of the above FRSs did not give rise to any adjustment to the opening balances of retained profits of the prior and current year or to changes in the comparative figures other than as follow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112 : Income Taxes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Prior to the revision of FRS 1122004, paragraph 36 does not allow deferred tax assets in respect of unabsorbed re-investment allowances (“RA”) or other similar allowances in excess of its normal capital allowances to be recognised in the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Upon application of FRS 112, with the removal of the provisions which explicits prohibit the recognition of deferred tax assets on unabsorbed RA or other similar allowances are now recognised to the extent it is probable that taxable profit will be available against which the unabsorbed RA or other similar allowances can be utilised.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financial impact of the initial adoption of FRS 112 by the Group has been accounted for retrospectively. Effect of the change is disclosed in Note 28.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and the Company has not early adopted the following FRSs and IC Interpretations which are effective for financial periods beginning on or after 1 July 2009 and 1 January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January 2009 :
</a:t>
          </a:r>
          <a:r>
            <a:rPr lang="en-US" cap="none" sz="1000" b="0" i="0" u="none" baseline="0">
              <a:solidFill>
                <a:srgbClr val="000000"/>
              </a:solidFill>
              <a:latin typeface="Times New Roman"/>
              <a:ea typeface="Times New Roman"/>
              <a:cs typeface="Times New Roman"/>
            </a:rPr>
            <a:t>FRS 8                                          Operating Segments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January 2010 :
</a:t>
          </a:r>
          <a:r>
            <a:rPr lang="en-US" cap="none" sz="1000" b="0" i="0" u="none" baseline="0">
              <a:solidFill>
                <a:srgbClr val="000000"/>
              </a:solidFill>
              <a:latin typeface="Times New Roman"/>
              <a:ea typeface="Times New Roman"/>
              <a:cs typeface="Times New Roman"/>
            </a:rPr>
            <a:t>FRS 4                                          Insurance Contracts
</a:t>
          </a:r>
          <a:r>
            <a:rPr lang="en-US" cap="none" sz="1000" b="0" i="0" u="none" baseline="0">
              <a:solidFill>
                <a:srgbClr val="000000"/>
              </a:solidFill>
              <a:latin typeface="Times New Roman"/>
              <a:ea typeface="Times New Roman"/>
              <a:cs typeface="Times New Roman"/>
            </a:rPr>
            <a:t>FRS 7                                          Financial Instruments : Disclosures
</a:t>
          </a:r>
          <a:r>
            <a:rPr lang="en-US" cap="none" sz="1000" b="0" i="0" u="none" baseline="0">
              <a:solidFill>
                <a:srgbClr val="000000"/>
              </a:solidFill>
              <a:latin typeface="Times New Roman"/>
              <a:ea typeface="Times New Roman"/>
              <a:cs typeface="Times New Roman"/>
            </a:rPr>
            <a:t>FRS 139                                      Financial Instruments : Recognition and Measurement
</a:t>
          </a:r>
          <a:r>
            <a:rPr lang="en-US" cap="none" sz="1000" b="0" i="0" u="none" baseline="0">
              <a:solidFill>
                <a:srgbClr val="000000"/>
              </a:solidFill>
              <a:latin typeface="Times New Roman"/>
              <a:ea typeface="Times New Roman"/>
              <a:cs typeface="Times New Roman"/>
            </a:rPr>
            <a:t>IC Interpretation 9                    Reassessment of Embedded Derivatives
</a:t>
          </a:r>
          <a:r>
            <a:rPr lang="en-US" cap="none" sz="1000" b="0" i="0" u="none" baseline="0">
              <a:solidFill>
                <a:srgbClr val="000000"/>
              </a:solidFill>
              <a:latin typeface="Times New Roman"/>
              <a:ea typeface="Times New Roman"/>
              <a:cs typeface="Times New Roman"/>
            </a:rPr>
            <a:t>IC Interpretation 10                  Interim Financial Reporting and Impairment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effect of FRS 139, if any, upon its initial recognition are exempted from disclosure.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158</xdr:row>
      <xdr:rowOff>0</xdr:rowOff>
    </xdr:from>
    <xdr:to>
      <xdr:col>9</xdr:col>
      <xdr:colOff>514350</xdr:colOff>
      <xdr:row>158</xdr:row>
      <xdr:rowOff>0</xdr:rowOff>
    </xdr:to>
    <xdr:sp>
      <xdr:nvSpPr>
        <xdr:cNvPr id="7" name="Text Box 19"/>
        <xdr:cNvSpPr txBox="1">
          <a:spLocks noChangeArrowheads="1"/>
        </xdr:cNvSpPr>
      </xdr:nvSpPr>
      <xdr:spPr>
        <a:xfrm>
          <a:off x="323850" y="26088975"/>
          <a:ext cx="8896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190</xdr:row>
      <xdr:rowOff>0</xdr:rowOff>
    </xdr:from>
    <xdr:to>
      <xdr:col>7</xdr:col>
      <xdr:colOff>619125</xdr:colOff>
      <xdr:row>194</xdr:row>
      <xdr:rowOff>76200</xdr:rowOff>
    </xdr:to>
    <xdr:sp>
      <xdr:nvSpPr>
        <xdr:cNvPr id="8" name="Text Box 24"/>
        <xdr:cNvSpPr txBox="1">
          <a:spLocks noChangeArrowheads="1"/>
        </xdr:cNvSpPr>
      </xdr:nvSpPr>
      <xdr:spPr>
        <a:xfrm>
          <a:off x="304800" y="31708725"/>
          <a:ext cx="7629525" cy="7239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 Group's revenue has decreased drastically by 64.53% for the current quarter compared to the preceding quarter. As the result, the Group recorded a loss before taxation  of RM1.93 million compared to profit before taxation of RM0.15 million in the immediate preceding quarter. The loss before taxation for the current quarter was due to significant drop in production activities which subsequently was unable to cover the cost of fixed overheads.
</a:t>
          </a:r>
        </a:p>
      </xdr:txBody>
    </xdr:sp>
    <xdr:clientData/>
  </xdr:twoCellAnchor>
  <xdr:twoCellAnchor>
    <xdr:from>
      <xdr:col>1</xdr:col>
      <xdr:colOff>0</xdr:colOff>
      <xdr:row>268</xdr:row>
      <xdr:rowOff>9525</xdr:rowOff>
    </xdr:from>
    <xdr:to>
      <xdr:col>7</xdr:col>
      <xdr:colOff>609600</xdr:colOff>
      <xdr:row>270</xdr:row>
      <xdr:rowOff>142875</xdr:rowOff>
    </xdr:to>
    <xdr:sp>
      <xdr:nvSpPr>
        <xdr:cNvPr id="9" name="Text Box 26"/>
        <xdr:cNvSpPr txBox="1">
          <a:spLocks noChangeArrowheads="1"/>
        </xdr:cNvSpPr>
      </xdr:nvSpPr>
      <xdr:spPr>
        <a:xfrm>
          <a:off x="304800" y="42910125"/>
          <a:ext cx="7620000"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200</xdr:row>
      <xdr:rowOff>76200</xdr:rowOff>
    </xdr:from>
    <xdr:to>
      <xdr:col>23</xdr:col>
      <xdr:colOff>295275</xdr:colOff>
      <xdr:row>202</xdr:row>
      <xdr:rowOff>0</xdr:rowOff>
    </xdr:to>
    <xdr:sp>
      <xdr:nvSpPr>
        <xdr:cNvPr id="10" name="Text Box 27"/>
        <xdr:cNvSpPr txBox="1">
          <a:spLocks noChangeArrowheads="1"/>
        </xdr:cNvSpPr>
      </xdr:nvSpPr>
      <xdr:spPr>
        <a:xfrm>
          <a:off x="11391900" y="33404175"/>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103</xdr:row>
      <xdr:rowOff>142875</xdr:rowOff>
    </xdr:from>
    <xdr:to>
      <xdr:col>6</xdr:col>
      <xdr:colOff>800100</xdr:colOff>
      <xdr:row>105</xdr:row>
      <xdr:rowOff>133350</xdr:rowOff>
    </xdr:to>
    <xdr:sp>
      <xdr:nvSpPr>
        <xdr:cNvPr id="11" name="Text Box 43"/>
        <xdr:cNvSpPr txBox="1">
          <a:spLocks noChangeArrowheads="1"/>
        </xdr:cNvSpPr>
      </xdr:nvSpPr>
      <xdr:spPr>
        <a:xfrm>
          <a:off x="323850" y="16821150"/>
          <a:ext cx="694372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254</xdr:row>
      <xdr:rowOff>0</xdr:rowOff>
    </xdr:from>
    <xdr:to>
      <xdr:col>6</xdr:col>
      <xdr:colOff>838200</xdr:colOff>
      <xdr:row>254</xdr:row>
      <xdr:rowOff>0</xdr:rowOff>
    </xdr:to>
    <xdr:sp>
      <xdr:nvSpPr>
        <xdr:cNvPr id="12" name="Text Box 44"/>
        <xdr:cNvSpPr txBox="1">
          <a:spLocks noChangeArrowheads="1"/>
        </xdr:cNvSpPr>
      </xdr:nvSpPr>
      <xdr:spPr>
        <a:xfrm>
          <a:off x="314325" y="40633650"/>
          <a:ext cx="699135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296</xdr:row>
      <xdr:rowOff>9525</xdr:rowOff>
    </xdr:from>
    <xdr:to>
      <xdr:col>7</xdr:col>
      <xdr:colOff>314325</xdr:colOff>
      <xdr:row>297</xdr:row>
      <xdr:rowOff>133350</xdr:rowOff>
    </xdr:to>
    <xdr:sp>
      <xdr:nvSpPr>
        <xdr:cNvPr id="13" name="Text Box 61"/>
        <xdr:cNvSpPr txBox="1">
          <a:spLocks noChangeArrowheads="1"/>
        </xdr:cNvSpPr>
      </xdr:nvSpPr>
      <xdr:spPr>
        <a:xfrm>
          <a:off x="314325" y="47501175"/>
          <a:ext cx="7315200"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300</xdr:row>
      <xdr:rowOff>123825</xdr:rowOff>
    </xdr:from>
    <xdr:to>
      <xdr:col>7</xdr:col>
      <xdr:colOff>609600</xdr:colOff>
      <xdr:row>309</xdr:row>
      <xdr:rowOff>123825</xdr:rowOff>
    </xdr:to>
    <xdr:sp>
      <xdr:nvSpPr>
        <xdr:cNvPr id="14" name="Text Box 62"/>
        <xdr:cNvSpPr txBox="1">
          <a:spLocks noChangeArrowheads="1"/>
        </xdr:cNvSpPr>
      </xdr:nvSpPr>
      <xdr:spPr>
        <a:xfrm>
          <a:off x="304800" y="48263175"/>
          <a:ext cx="7620000" cy="14573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24 September 2008, the case has been adjourned to 4 March 2009 by the Court as the Defendant's solicitor is on long medical leave.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168</xdr:row>
      <xdr:rowOff>142875</xdr:rowOff>
    </xdr:from>
    <xdr:to>
      <xdr:col>7</xdr:col>
      <xdr:colOff>619125</xdr:colOff>
      <xdr:row>178</xdr:row>
      <xdr:rowOff>66675</xdr:rowOff>
    </xdr:to>
    <xdr:sp>
      <xdr:nvSpPr>
        <xdr:cNvPr id="15" name="Text Box 24"/>
        <xdr:cNvSpPr txBox="1">
          <a:spLocks noChangeArrowheads="1"/>
        </xdr:cNvSpPr>
      </xdr:nvSpPr>
      <xdr:spPr>
        <a:xfrm>
          <a:off x="304800" y="27965400"/>
          <a:ext cx="7629525" cy="15430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registered a decreased of 68.05% and 25.21% in the revenue on a quarter-on-quarter and year-on year basis respectively. The decreased in revenue was mainly due to significant drop in the overall global demand in electronic and electrical industries. Consequently, the profit before tax (PBT) declined to a loss before tax of RM1.93 million in fourth quarter of 2008 (Q4 2008) from a PBT of RM1.27 million achived in the preceding year's corresponding quarter. This is mainly due to a drop in production activities which subsequently was unable to cover the cost of fixed overheads. The Group also recorded a lower PBT of RM0.27 million during the cumulative year-to-date as compared to the higher PBT of RM6.05 million in the preceding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components related to HB LED continues to be the major contributor of the Group which contributed approximately 80.12% of the total revenue for the fourth quarter of 2008 (Q4 2008).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5"/>
  <sheetViews>
    <sheetView view="pageBreakPreview" zoomScale="90" zoomScaleSheetLayoutView="90" zoomScalePageLayoutView="0" workbookViewId="0" topLeftCell="A1">
      <selection activeCell="P12" sqref="P12"/>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49" t="s">
        <v>0</v>
      </c>
      <c r="B1" s="49"/>
    </row>
    <row r="2" spans="1:2" s="23" customFormat="1" ht="13.5" customHeight="1">
      <c r="A2" s="37" t="s">
        <v>86</v>
      </c>
      <c r="B2" s="37"/>
    </row>
    <row r="3" spans="1:2" s="24" customFormat="1" ht="12.75">
      <c r="A3" s="15"/>
      <c r="B3" s="15"/>
    </row>
    <row r="4" spans="1:2" s="23" customFormat="1" ht="12.75">
      <c r="A4" s="2" t="s">
        <v>10</v>
      </c>
      <c r="B4" s="2"/>
    </row>
    <row r="5" spans="1:2" s="23" customFormat="1" ht="12.75">
      <c r="A5" s="2" t="s">
        <v>225</v>
      </c>
      <c r="B5" s="2"/>
    </row>
    <row r="6" spans="1:3" s="23" customFormat="1" ht="13.5" customHeight="1">
      <c r="A6" s="2" t="s">
        <v>9</v>
      </c>
      <c r="B6" s="2"/>
      <c r="C6" s="18"/>
    </row>
    <row r="7" spans="1:3" s="23" customFormat="1" ht="13.5" customHeight="1">
      <c r="A7" s="2"/>
      <c r="B7" s="2"/>
      <c r="C7" s="18"/>
    </row>
    <row r="8" spans="1:9" s="23" customFormat="1" ht="13.5" customHeight="1">
      <c r="A8" s="2"/>
      <c r="B8" s="2"/>
      <c r="C8" s="171" t="s">
        <v>74</v>
      </c>
      <c r="D8" s="171"/>
      <c r="E8" s="171"/>
      <c r="F8" s="2"/>
      <c r="G8" s="171" t="s">
        <v>77</v>
      </c>
      <c r="H8" s="171"/>
      <c r="I8" s="171"/>
    </row>
    <row r="9" spans="1:9" s="23" customFormat="1" ht="13.5" customHeight="1">
      <c r="A9" s="2"/>
      <c r="B9" s="2"/>
      <c r="C9" s="47"/>
      <c r="D9" s="48"/>
      <c r="E9" s="48" t="s">
        <v>75</v>
      </c>
      <c r="F9" s="48"/>
      <c r="G9" s="47"/>
      <c r="H9" s="48"/>
      <c r="I9" s="48" t="s">
        <v>75</v>
      </c>
    </row>
    <row r="10" spans="1:9" s="23" customFormat="1" ht="13.5" customHeight="1">
      <c r="A10" s="2"/>
      <c r="B10" s="2"/>
      <c r="C10" s="48" t="s">
        <v>55</v>
      </c>
      <c r="D10" s="48"/>
      <c r="E10" s="48" t="s">
        <v>76</v>
      </c>
      <c r="F10" s="48"/>
      <c r="G10" s="48" t="s">
        <v>55</v>
      </c>
      <c r="H10" s="48"/>
      <c r="I10" s="48" t="s">
        <v>76</v>
      </c>
    </row>
    <row r="11" spans="1:9" s="23" customFormat="1" ht="13.5" customHeight="1">
      <c r="A11" s="2"/>
      <c r="B11" s="2"/>
      <c r="C11" s="48" t="s">
        <v>56</v>
      </c>
      <c r="D11" s="48"/>
      <c r="E11" s="48" t="s">
        <v>56</v>
      </c>
      <c r="F11" s="48"/>
      <c r="G11" s="48" t="s">
        <v>57</v>
      </c>
      <c r="H11" s="48"/>
      <c r="I11" s="48" t="s">
        <v>160</v>
      </c>
    </row>
    <row r="12" spans="1:9" s="23" customFormat="1" ht="13.5" customHeight="1">
      <c r="A12" s="2"/>
      <c r="B12" s="2"/>
      <c r="C12" s="48" t="str">
        <f>+G12</f>
        <v>31.12.08</v>
      </c>
      <c r="D12" s="48"/>
      <c r="E12" s="48" t="str">
        <f>+I12</f>
        <v>31.12.07</v>
      </c>
      <c r="F12" s="48"/>
      <c r="G12" s="48" t="s">
        <v>224</v>
      </c>
      <c r="H12" s="48"/>
      <c r="I12" s="48" t="s">
        <v>172</v>
      </c>
    </row>
    <row r="13" spans="1:9" s="24" customFormat="1" ht="13.5" customHeight="1">
      <c r="A13" s="23"/>
      <c r="B13" s="99" t="s">
        <v>190</v>
      </c>
      <c r="C13" s="47" t="s">
        <v>18</v>
      </c>
      <c r="D13" s="2"/>
      <c r="E13" s="47" t="s">
        <v>18</v>
      </c>
      <c r="F13" s="2"/>
      <c r="G13" s="47" t="s">
        <v>18</v>
      </c>
      <c r="H13" s="2"/>
      <c r="I13" s="47" t="s">
        <v>18</v>
      </c>
    </row>
    <row r="14" spans="5:9" s="23" customFormat="1" ht="13.5" customHeight="1">
      <c r="E14" s="55"/>
      <c r="I14" s="139" t="s">
        <v>227</v>
      </c>
    </row>
    <row r="15" spans="1:12" s="23" customFormat="1" ht="13.5" customHeight="1">
      <c r="A15" s="17" t="s">
        <v>84</v>
      </c>
      <c r="B15" s="17"/>
      <c r="C15" s="31">
        <v>4262</v>
      </c>
      <c r="D15" s="17"/>
      <c r="E15" s="61">
        <v>13341</v>
      </c>
      <c r="F15" s="17"/>
      <c r="G15" s="31">
        <v>39904</v>
      </c>
      <c r="I15" s="61">
        <v>53358</v>
      </c>
      <c r="K15" s="82"/>
      <c r="L15" s="82"/>
    </row>
    <row r="16" spans="3:9" s="23" customFormat="1" ht="13.5" customHeight="1">
      <c r="C16" s="17"/>
      <c r="D16" s="17"/>
      <c r="E16" s="31"/>
      <c r="F16" s="17"/>
      <c r="G16" s="17"/>
      <c r="I16" s="55"/>
    </row>
    <row r="17" spans="1:9" s="23" customFormat="1" ht="13.5" customHeight="1">
      <c r="A17" s="17" t="s">
        <v>83</v>
      </c>
      <c r="B17" s="31"/>
      <c r="C17" s="43">
        <v>-4781</v>
      </c>
      <c r="D17" s="31"/>
      <c r="E17" s="62">
        <v>-11528</v>
      </c>
      <c r="F17" s="17"/>
      <c r="G17" s="43">
        <v>-36345</v>
      </c>
      <c r="I17" s="62">
        <v>-45475</v>
      </c>
    </row>
    <row r="18" spans="2:9" s="23" customFormat="1" ht="13.5" customHeight="1">
      <c r="B18" s="55"/>
      <c r="C18" s="31"/>
      <c r="D18" s="31"/>
      <c r="E18" s="31"/>
      <c r="F18" s="17"/>
      <c r="G18" s="17"/>
      <c r="I18" s="55"/>
    </row>
    <row r="19" spans="1:9" s="23" customFormat="1" ht="13.5" customHeight="1">
      <c r="A19" s="17" t="s">
        <v>254</v>
      </c>
      <c r="B19" s="17"/>
      <c r="C19" s="31">
        <f>SUM(C15:C17)</f>
        <v>-519</v>
      </c>
      <c r="D19" s="17"/>
      <c r="E19" s="31">
        <f>SUM(E15:E17)</f>
        <v>1813</v>
      </c>
      <c r="F19" s="17"/>
      <c r="G19" s="31">
        <f>SUM(G15:G17)</f>
        <v>3559</v>
      </c>
      <c r="I19" s="31">
        <f>SUM(I15:I17)</f>
        <v>7883</v>
      </c>
    </row>
    <row r="20" spans="1:9" s="25" customFormat="1" ht="13.5" customHeight="1">
      <c r="A20" s="17"/>
      <c r="B20" s="17"/>
      <c r="C20" s="45"/>
      <c r="D20" s="17"/>
      <c r="E20" s="31"/>
      <c r="F20" s="17"/>
      <c r="G20" s="45"/>
      <c r="I20" s="63"/>
    </row>
    <row r="21" spans="1:9" s="23" customFormat="1" ht="13.5" customHeight="1">
      <c r="A21" s="17" t="s">
        <v>82</v>
      </c>
      <c r="B21" s="17"/>
      <c r="C21" s="31">
        <v>409</v>
      </c>
      <c r="D21" s="17"/>
      <c r="E21" s="61">
        <v>438</v>
      </c>
      <c r="F21" s="17"/>
      <c r="G21" s="31">
        <v>2167</v>
      </c>
      <c r="I21" s="61">
        <v>1587</v>
      </c>
    </row>
    <row r="22" spans="3:9" s="23" customFormat="1" ht="13.5" customHeight="1">
      <c r="C22" s="17"/>
      <c r="D22" s="17"/>
      <c r="E22" s="31"/>
      <c r="F22" s="17"/>
      <c r="G22" s="17"/>
      <c r="I22" s="55"/>
    </row>
    <row r="23" spans="1:9" s="23" customFormat="1" ht="13.5" customHeight="1">
      <c r="A23" s="17" t="s">
        <v>81</v>
      </c>
      <c r="B23" s="17"/>
      <c r="C23" s="43">
        <v>-1762</v>
      </c>
      <c r="D23" s="17"/>
      <c r="E23" s="62">
        <v>-941</v>
      </c>
      <c r="F23" s="17"/>
      <c r="G23" s="43">
        <v>-5243</v>
      </c>
      <c r="I23" s="62">
        <v>-3288</v>
      </c>
    </row>
    <row r="24" spans="1:9" s="23" customFormat="1" ht="13.5" customHeight="1">
      <c r="A24" s="17"/>
      <c r="B24" s="17"/>
      <c r="C24" s="17"/>
      <c r="D24" s="17"/>
      <c r="E24" s="31"/>
      <c r="F24" s="17"/>
      <c r="G24" s="17"/>
      <c r="I24" s="55"/>
    </row>
    <row r="25" spans="1:9" s="23" customFormat="1" ht="13.5" customHeight="1">
      <c r="A25" s="17" t="s">
        <v>253</v>
      </c>
      <c r="B25" s="17"/>
      <c r="C25" s="17">
        <f>SUM(C19:C23)</f>
        <v>-1872</v>
      </c>
      <c r="D25" s="17"/>
      <c r="E25" s="17">
        <f>SUM(E19:E23)</f>
        <v>1310</v>
      </c>
      <c r="F25" s="17"/>
      <c r="G25" s="17">
        <f>SUM(G19:G23)</f>
        <v>483</v>
      </c>
      <c r="I25" s="17">
        <f>SUM(I19:I23)</f>
        <v>6182</v>
      </c>
    </row>
    <row r="26" spans="1:9" s="23" customFormat="1" ht="13.5" customHeight="1">
      <c r="A26" s="17"/>
      <c r="B26" s="17"/>
      <c r="C26" s="17"/>
      <c r="D26" s="17"/>
      <c r="E26" s="31"/>
      <c r="F26" s="17"/>
      <c r="G26" s="17"/>
      <c r="I26" s="55"/>
    </row>
    <row r="27" spans="1:9" s="23" customFormat="1" ht="13.5" customHeight="1">
      <c r="A27" s="17" t="s">
        <v>80</v>
      </c>
      <c r="B27" s="17"/>
      <c r="C27" s="43">
        <v>-61</v>
      </c>
      <c r="D27" s="17"/>
      <c r="E27" s="62">
        <v>-36</v>
      </c>
      <c r="F27" s="17"/>
      <c r="G27" s="43">
        <v>-212</v>
      </c>
      <c r="I27" s="62">
        <v>-135</v>
      </c>
    </row>
    <row r="28" spans="1:9" s="23" customFormat="1" ht="13.5" customHeight="1">
      <c r="A28" s="17"/>
      <c r="B28" s="17"/>
      <c r="C28" s="31"/>
      <c r="D28" s="17"/>
      <c r="E28" s="31"/>
      <c r="F28" s="17"/>
      <c r="G28" s="31"/>
      <c r="I28" s="55"/>
    </row>
    <row r="29" spans="1:12" s="23" customFormat="1" ht="13.5" customHeight="1">
      <c r="A29" s="17" t="s">
        <v>34</v>
      </c>
      <c r="B29" s="17"/>
      <c r="C29" s="17">
        <f>SUM(C25:C27)</f>
        <v>-1933</v>
      </c>
      <c r="D29" s="17"/>
      <c r="E29" s="17">
        <f>SUM(E25:E27)</f>
        <v>1274</v>
      </c>
      <c r="F29" s="17"/>
      <c r="G29" s="17">
        <f>SUM(G25:G27)</f>
        <v>271</v>
      </c>
      <c r="I29" s="17">
        <f>SUM(I25:I27)</f>
        <v>6047</v>
      </c>
      <c r="K29" s="82"/>
      <c r="L29" s="82"/>
    </row>
    <row r="30" spans="1:9" s="23" customFormat="1" ht="13.5" customHeight="1">
      <c r="A30" s="17"/>
      <c r="B30" s="17"/>
      <c r="C30" s="17"/>
      <c r="D30" s="17"/>
      <c r="E30" s="31"/>
      <c r="F30" s="17"/>
      <c r="G30" s="17"/>
      <c r="I30" s="55"/>
    </row>
    <row r="31" spans="1:9" s="23" customFormat="1" ht="13.5" customHeight="1">
      <c r="A31" s="17" t="s">
        <v>79</v>
      </c>
      <c r="B31" s="114">
        <v>18</v>
      </c>
      <c r="C31" s="44">
        <v>323</v>
      </c>
      <c r="D31" s="17"/>
      <c r="E31" s="62">
        <v>-487</v>
      </c>
      <c r="F31" s="17"/>
      <c r="G31" s="44">
        <v>-190</v>
      </c>
      <c r="I31" s="62">
        <v>-854</v>
      </c>
    </row>
    <row r="32" spans="1:9" s="23" customFormat="1" ht="13.5" customHeight="1">
      <c r="A32" s="17"/>
      <c r="B32" s="17"/>
      <c r="C32" s="17"/>
      <c r="D32" s="17"/>
      <c r="E32" s="31"/>
      <c r="F32" s="17"/>
      <c r="G32" s="17"/>
      <c r="I32" s="55"/>
    </row>
    <row r="33" spans="1:9" s="23" customFormat="1" ht="13.5" customHeight="1">
      <c r="A33" s="17"/>
      <c r="B33" s="17"/>
      <c r="C33" s="17"/>
      <c r="D33" s="17"/>
      <c r="E33" s="31"/>
      <c r="F33" s="17"/>
      <c r="G33" s="17"/>
      <c r="I33" s="55"/>
    </row>
    <row r="34" spans="1:9" s="23" customFormat="1" ht="13.5" customHeight="1" thickBot="1">
      <c r="A34" s="17" t="s">
        <v>78</v>
      </c>
      <c r="B34" s="17"/>
      <c r="C34" s="46">
        <f>SUM(C29:C31)</f>
        <v>-1610</v>
      </c>
      <c r="D34" s="17"/>
      <c r="E34" s="46">
        <f>SUM(E29:E31)</f>
        <v>787</v>
      </c>
      <c r="F34" s="46">
        <f>SUM(F29:F31)</f>
        <v>0</v>
      </c>
      <c r="G34" s="46">
        <f>SUM(G29:G31)</f>
        <v>81</v>
      </c>
      <c r="H34" s="46">
        <f>SUM(H29:H31)</f>
        <v>0</v>
      </c>
      <c r="I34" s="46">
        <f>SUM(I29:I31)</f>
        <v>5193</v>
      </c>
    </row>
    <row r="35" spans="5:9" s="23" customFormat="1" ht="13.5" customHeight="1" thickTop="1">
      <c r="E35" s="55"/>
      <c r="I35" s="55"/>
    </row>
    <row r="36" spans="1:9" s="23" customFormat="1" ht="29.25" customHeight="1">
      <c r="A36" s="113" t="s">
        <v>187</v>
      </c>
      <c r="B36" s="114">
        <v>27</v>
      </c>
      <c r="E36" s="55"/>
      <c r="I36" s="55"/>
    </row>
    <row r="37" spans="1:10" s="23" customFormat="1" ht="13.5" thickBot="1">
      <c r="A37" s="17" t="s">
        <v>188</v>
      </c>
      <c r="B37" s="17"/>
      <c r="C37" s="117">
        <f>Notes!C337</f>
        <v>-1.3089430894308944</v>
      </c>
      <c r="D37" s="3"/>
      <c r="E37" s="117">
        <f>Notes!D337</f>
        <v>0.6398373983739838</v>
      </c>
      <c r="F37" s="3"/>
      <c r="G37" s="117">
        <f>Notes!F337</f>
        <v>0.06585365853658537</v>
      </c>
      <c r="H37" s="3"/>
      <c r="I37" s="117">
        <f>Notes!G337</f>
        <v>4.221951219512196</v>
      </c>
      <c r="J37" s="55"/>
    </row>
    <row r="38" spans="1:10" s="23" customFormat="1" ht="15" customHeight="1" thickBot="1" thickTop="1">
      <c r="A38" s="4" t="s">
        <v>189</v>
      </c>
      <c r="B38" s="4"/>
      <c r="C38" s="141" t="s">
        <v>104</v>
      </c>
      <c r="D38" s="5"/>
      <c r="E38" s="141" t="s">
        <v>104</v>
      </c>
      <c r="F38" s="5"/>
      <c r="G38" s="141" t="s">
        <v>104</v>
      </c>
      <c r="H38" s="3"/>
      <c r="I38" s="141" t="s">
        <v>104</v>
      </c>
      <c r="J38" s="55"/>
    </row>
    <row r="39" spans="1:9" s="23" customFormat="1" ht="13.5" customHeight="1" thickTop="1">
      <c r="A39" s="11"/>
      <c r="B39" s="11"/>
      <c r="C39" s="11"/>
      <c r="D39" s="11"/>
      <c r="E39" s="36"/>
      <c r="F39" s="11"/>
      <c r="G39" s="36"/>
      <c r="H39" s="11"/>
      <c r="I39" s="36"/>
    </row>
    <row r="41" spans="1:2" ht="12.75">
      <c r="A41" s="11" t="s">
        <v>185</v>
      </c>
      <c r="B41" s="11"/>
    </row>
    <row r="42" spans="1:2" ht="12.75">
      <c r="A42" s="10" t="s">
        <v>186</v>
      </c>
      <c r="B42" s="10"/>
    </row>
    <row r="45" spans="1:2" ht="12.75">
      <c r="A45" s="59" t="s">
        <v>157</v>
      </c>
      <c r="B45" s="59"/>
    </row>
    <row r="48" ht="18" customHeight="1"/>
  </sheetData>
  <sheetProtection/>
  <mergeCells count="2">
    <mergeCell ref="C8:E8"/>
    <mergeCell ref="G8:I8"/>
  </mergeCells>
  <printOptions/>
  <pageMargins left="0.75" right="0.75" top="0.5" bottom="0.5" header="0.5" footer="0.5"/>
  <pageSetup cellComments="asDisplayed"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D67"/>
  <sheetViews>
    <sheetView zoomScaleSheetLayoutView="100" zoomScalePageLayoutView="0" workbookViewId="0" topLeftCell="A25">
      <selection activeCell="A17" sqref="A17"/>
    </sheetView>
  </sheetViews>
  <sheetFormatPr defaultColWidth="9.140625" defaultRowHeight="15" customHeight="1"/>
  <cols>
    <col min="1" max="1" width="69.57421875" style="60" customWidth="1"/>
    <col min="2" max="2" width="13.421875" style="60" customWidth="1"/>
    <col min="3" max="3" width="4.28125" style="60" customWidth="1"/>
    <col min="4" max="4" width="13.421875" style="60" customWidth="1"/>
    <col min="5" max="16384" width="9.140625" style="60" customWidth="1"/>
  </cols>
  <sheetData>
    <row r="1" ht="15" customHeight="1">
      <c r="A1" s="49" t="s">
        <v>0</v>
      </c>
    </row>
    <row r="2" ht="15" customHeight="1">
      <c r="A2" s="37" t="s">
        <v>86</v>
      </c>
    </row>
    <row r="3" ht="15" customHeight="1">
      <c r="A3" s="15"/>
    </row>
    <row r="4" ht="15" customHeight="1">
      <c r="A4" s="16" t="s">
        <v>223</v>
      </c>
    </row>
    <row r="5" ht="15" customHeight="1">
      <c r="A5" s="1" t="s">
        <v>9</v>
      </c>
    </row>
    <row r="6" spans="1:4" ht="15" customHeight="1">
      <c r="A6" s="17"/>
      <c r="B6" s="171"/>
      <c r="C6" s="171"/>
      <c r="D6" s="171"/>
    </row>
    <row r="7" spans="1:4" ht="15" customHeight="1">
      <c r="A7" s="17"/>
      <c r="B7" s="47" t="s">
        <v>145</v>
      </c>
      <c r="C7" s="47"/>
      <c r="D7" s="47" t="s">
        <v>146</v>
      </c>
    </row>
    <row r="8" spans="1:4" ht="15" customHeight="1">
      <c r="A8" s="17"/>
      <c r="B8" s="47" t="s">
        <v>100</v>
      </c>
      <c r="C8" s="48"/>
      <c r="D8" s="48" t="s">
        <v>147</v>
      </c>
    </row>
    <row r="9" spans="1:4" ht="15" customHeight="1">
      <c r="A9" s="17"/>
      <c r="B9" s="48" t="s">
        <v>101</v>
      </c>
      <c r="C9" s="48"/>
      <c r="D9" s="48" t="s">
        <v>102</v>
      </c>
    </row>
    <row r="10" spans="1:4" ht="15" customHeight="1">
      <c r="A10" s="17"/>
      <c r="B10" s="48" t="s">
        <v>56</v>
      </c>
      <c r="C10" s="48"/>
      <c r="D10" s="48" t="s">
        <v>103</v>
      </c>
    </row>
    <row r="11" spans="1:4" ht="15" customHeight="1">
      <c r="A11" s="17"/>
      <c r="B11" s="48" t="s">
        <v>224</v>
      </c>
      <c r="C11" s="48"/>
      <c r="D11" s="48" t="s">
        <v>172</v>
      </c>
    </row>
    <row r="12" spans="1:4" ht="15" customHeight="1">
      <c r="A12" s="19"/>
      <c r="B12" s="47" t="s">
        <v>18</v>
      </c>
      <c r="C12" s="2"/>
      <c r="D12" s="47" t="s">
        <v>18</v>
      </c>
    </row>
    <row r="13" spans="1:4" ht="15" customHeight="1">
      <c r="A13" s="19"/>
      <c r="B13" s="47"/>
      <c r="C13" s="2"/>
      <c r="D13" s="47" t="s">
        <v>227</v>
      </c>
    </row>
    <row r="14" spans="1:4" ht="15" customHeight="1">
      <c r="A14" s="19" t="s">
        <v>133</v>
      </c>
      <c r="B14" s="47"/>
      <c r="C14" s="2"/>
      <c r="D14" s="47"/>
    </row>
    <row r="15" ht="15" customHeight="1">
      <c r="A15" s="19" t="s">
        <v>134</v>
      </c>
    </row>
    <row r="16" spans="1:4" ht="15" customHeight="1">
      <c r="A16" s="20" t="s">
        <v>43</v>
      </c>
      <c r="B16" s="21">
        <v>18941</v>
      </c>
      <c r="D16" s="21">
        <v>14510</v>
      </c>
    </row>
    <row r="17" spans="1:4" ht="15" customHeight="1">
      <c r="A17" s="20" t="s">
        <v>149</v>
      </c>
      <c r="B17" s="21">
        <v>1200</v>
      </c>
      <c r="D17" s="21">
        <v>1326</v>
      </c>
    </row>
    <row r="18" spans="1:4" ht="15" customHeight="1">
      <c r="A18" s="20"/>
      <c r="B18" s="75">
        <f>SUM(B16:B17)</f>
        <v>20141</v>
      </c>
      <c r="C18" s="74"/>
      <c r="D18" s="75">
        <f>SUM(D16:D17)</f>
        <v>15836</v>
      </c>
    </row>
    <row r="19" spans="1:4" ht="15" customHeight="1">
      <c r="A19" s="20"/>
      <c r="B19" s="21"/>
      <c r="D19" s="21"/>
    </row>
    <row r="20" spans="1:4" ht="15" customHeight="1">
      <c r="A20" s="19" t="s">
        <v>1</v>
      </c>
      <c r="B20" s="21"/>
      <c r="D20" s="21"/>
    </row>
    <row r="21" spans="1:4" ht="15" customHeight="1">
      <c r="A21" s="20" t="s">
        <v>2</v>
      </c>
      <c r="B21" s="21">
        <v>6737</v>
      </c>
      <c r="C21" s="74"/>
      <c r="D21" s="21">
        <v>7495</v>
      </c>
    </row>
    <row r="22" spans="1:4" ht="15" customHeight="1">
      <c r="A22" s="20" t="s">
        <v>3</v>
      </c>
      <c r="B22" s="21">
        <v>1675</v>
      </c>
      <c r="C22" s="74"/>
      <c r="D22" s="21">
        <v>7471</v>
      </c>
    </row>
    <row r="23" spans="1:4" ht="15" customHeight="1">
      <c r="A23" s="20" t="s">
        <v>4</v>
      </c>
      <c r="B23" s="21">
        <v>611</v>
      </c>
      <c r="C23" s="74"/>
      <c r="D23" s="21">
        <v>853</v>
      </c>
    </row>
    <row r="24" spans="1:4" ht="15" customHeight="1">
      <c r="A24" s="20" t="s">
        <v>5</v>
      </c>
      <c r="B24" s="21">
        <v>1087</v>
      </c>
      <c r="C24" s="74"/>
      <c r="D24" s="21">
        <v>360</v>
      </c>
    </row>
    <row r="25" spans="1:4" ht="15" customHeight="1">
      <c r="A25" s="20" t="s">
        <v>148</v>
      </c>
      <c r="B25" s="57">
        <v>5151</v>
      </c>
      <c r="C25" s="74"/>
      <c r="D25" s="57">
        <v>5062</v>
      </c>
    </row>
    <row r="26" spans="1:4" ht="15" customHeight="1">
      <c r="A26" s="20"/>
      <c r="B26" s="75">
        <f>SUM(B21:B25)</f>
        <v>15261</v>
      </c>
      <c r="C26" s="108"/>
      <c r="D26" s="75">
        <f>SUM(D21:D25)</f>
        <v>21241</v>
      </c>
    </row>
    <row r="27" spans="1:4" ht="15" customHeight="1">
      <c r="A27" s="20"/>
      <c r="B27" s="21"/>
      <c r="C27" s="74"/>
      <c r="D27" s="21"/>
    </row>
    <row r="28" spans="1:4" ht="15" customHeight="1" thickBot="1">
      <c r="A28" s="19" t="s">
        <v>135</v>
      </c>
      <c r="B28" s="76">
        <f>+B26+B18</f>
        <v>35402</v>
      </c>
      <c r="C28" s="74"/>
      <c r="D28" s="76">
        <f>+D26+D18</f>
        <v>37077</v>
      </c>
    </row>
    <row r="29" spans="1:4" ht="15" customHeight="1">
      <c r="A29" s="20"/>
      <c r="B29" s="21"/>
      <c r="C29" s="74"/>
      <c r="D29" s="21"/>
    </row>
    <row r="30" spans="1:4" ht="15" customHeight="1">
      <c r="A30" s="19" t="s">
        <v>136</v>
      </c>
      <c r="B30" s="21"/>
      <c r="C30" s="74"/>
      <c r="D30" s="21"/>
    </row>
    <row r="31" spans="1:4" ht="15" customHeight="1">
      <c r="A31" s="19"/>
      <c r="B31" s="21"/>
      <c r="C31" s="74"/>
      <c r="D31" s="21"/>
    </row>
    <row r="32" spans="1:4" ht="15" customHeight="1">
      <c r="A32" s="20" t="s">
        <v>137</v>
      </c>
      <c r="B32" s="57">
        <v>12300</v>
      </c>
      <c r="D32" s="57">
        <v>12300</v>
      </c>
    </row>
    <row r="33" spans="1:4" ht="15" customHeight="1">
      <c r="A33" s="135" t="s">
        <v>138</v>
      </c>
      <c r="B33" s="57">
        <v>2954</v>
      </c>
      <c r="D33" s="57">
        <v>2954</v>
      </c>
    </row>
    <row r="34" spans="1:4" ht="15" customHeight="1">
      <c r="A34" s="135" t="s">
        <v>174</v>
      </c>
      <c r="B34" s="136">
        <f>+'Consol Equity'!D34</f>
        <v>9159</v>
      </c>
      <c r="D34" s="22">
        <v>10443</v>
      </c>
    </row>
    <row r="35" spans="1:4" ht="15" customHeight="1">
      <c r="A35" s="137" t="s">
        <v>139</v>
      </c>
      <c r="B35" s="138">
        <f>SUM(B32:B34)</f>
        <v>24413</v>
      </c>
      <c r="D35" s="75">
        <f>SUM(D32:D34)</f>
        <v>25697</v>
      </c>
    </row>
    <row r="36" spans="1:4" ht="15" customHeight="1">
      <c r="A36" s="137"/>
      <c r="B36" s="57"/>
      <c r="C36" s="74"/>
      <c r="D36" s="21"/>
    </row>
    <row r="37" spans="1:4" ht="15" customHeight="1">
      <c r="A37" s="137" t="s">
        <v>140</v>
      </c>
      <c r="B37" s="57"/>
      <c r="C37" s="74"/>
      <c r="D37" s="21"/>
    </row>
    <row r="38" spans="1:4" ht="15" customHeight="1">
      <c r="A38" s="135" t="s">
        <v>142</v>
      </c>
      <c r="B38" s="57">
        <v>2225</v>
      </c>
      <c r="C38" s="74"/>
      <c r="D38" s="21">
        <v>1171</v>
      </c>
    </row>
    <row r="39" spans="1:4" ht="15" customHeight="1">
      <c r="A39" s="135" t="s">
        <v>141</v>
      </c>
      <c r="B39" s="57">
        <v>212</v>
      </c>
      <c r="D39" s="21">
        <v>268</v>
      </c>
    </row>
    <row r="40" spans="1:4" ht="15" customHeight="1">
      <c r="A40" s="19"/>
      <c r="B40" s="75">
        <f>SUM(B38:B39)</f>
        <v>2437</v>
      </c>
      <c r="D40" s="75">
        <f>SUM(D38:D39)</f>
        <v>1439</v>
      </c>
    </row>
    <row r="41" spans="1:4" ht="15" customHeight="1">
      <c r="A41" s="19"/>
      <c r="B41" s="21"/>
      <c r="D41" s="21"/>
    </row>
    <row r="42" spans="1:4" ht="15" customHeight="1">
      <c r="A42" s="19" t="s">
        <v>44</v>
      </c>
      <c r="B42" s="21"/>
      <c r="C42" s="74"/>
      <c r="D42" s="21"/>
    </row>
    <row r="43" spans="1:4" ht="15" customHeight="1">
      <c r="A43" s="20" t="s">
        <v>6</v>
      </c>
      <c r="B43" s="21">
        <v>3863</v>
      </c>
      <c r="C43" s="74"/>
      <c r="D43" s="21">
        <v>7004</v>
      </c>
    </row>
    <row r="44" spans="1:4" ht="15" customHeight="1">
      <c r="A44" s="20" t="s">
        <v>7</v>
      </c>
      <c r="B44" s="57">
        <v>2953</v>
      </c>
      <c r="C44" s="74"/>
      <c r="D44" s="21">
        <v>1804</v>
      </c>
    </row>
    <row r="45" spans="1:4" ht="15" customHeight="1">
      <c r="A45" s="20" t="s">
        <v>142</v>
      </c>
      <c r="B45" s="57">
        <f>+Notes!C287</f>
        <v>1736</v>
      </c>
      <c r="C45" s="74"/>
      <c r="D45" s="57">
        <v>923</v>
      </c>
    </row>
    <row r="46" spans="1:4" ht="15" customHeight="1">
      <c r="A46" s="20" t="s">
        <v>8</v>
      </c>
      <c r="B46" s="21">
        <v>0</v>
      </c>
      <c r="C46" s="74"/>
      <c r="D46" s="21">
        <v>210</v>
      </c>
    </row>
    <row r="47" spans="2:4" ht="15" customHeight="1">
      <c r="B47" s="75">
        <f>SUM(B43:B46)</f>
        <v>8552</v>
      </c>
      <c r="C47" s="74"/>
      <c r="D47" s="75">
        <f>SUM(D43:D46)</f>
        <v>9941</v>
      </c>
    </row>
    <row r="48" spans="2:4" ht="15" customHeight="1">
      <c r="B48" s="21"/>
      <c r="C48" s="74"/>
      <c r="D48" s="21"/>
    </row>
    <row r="49" spans="1:4" ht="15" customHeight="1">
      <c r="A49" s="19" t="s">
        <v>173</v>
      </c>
      <c r="B49" s="22">
        <f>B47+B40</f>
        <v>10989</v>
      </c>
      <c r="C49" s="112"/>
      <c r="D49" s="22">
        <f>D47+D40</f>
        <v>11380</v>
      </c>
    </row>
    <row r="50" spans="1:4" ht="15" customHeight="1">
      <c r="A50" s="19"/>
      <c r="B50" s="21"/>
      <c r="C50" s="74"/>
      <c r="D50" s="21"/>
    </row>
    <row r="51" spans="1:4" ht="15" customHeight="1" thickBot="1">
      <c r="A51" s="19" t="s">
        <v>143</v>
      </c>
      <c r="B51" s="76">
        <f>+B35+B40+B47</f>
        <v>35402</v>
      </c>
      <c r="D51" s="76">
        <f>+D35+D40+D47</f>
        <v>37077</v>
      </c>
    </row>
    <row r="52" spans="1:4" ht="15" customHeight="1">
      <c r="A52" s="20"/>
      <c r="B52" s="21"/>
      <c r="D52" s="21"/>
    </row>
    <row r="53" spans="1:4" ht="15" customHeight="1">
      <c r="A53" s="20"/>
      <c r="B53" s="21"/>
      <c r="D53" s="21"/>
    </row>
    <row r="54" spans="1:4" ht="15" customHeight="1">
      <c r="A54" s="10" t="s">
        <v>155</v>
      </c>
      <c r="B54" s="10"/>
      <c r="C54" s="10"/>
      <c r="D54" s="10"/>
    </row>
    <row r="55" spans="1:4" ht="15" customHeight="1">
      <c r="A55" s="10" t="s">
        <v>156</v>
      </c>
      <c r="B55" s="115">
        <f>+B35/B32*100/1000</f>
        <v>0.198479674796748</v>
      </c>
      <c r="C55" s="10"/>
      <c r="D55" s="116">
        <f>+D35/D32*100/1000</f>
        <v>0.20891869918699188</v>
      </c>
    </row>
    <row r="56" spans="1:4" ht="15" customHeight="1">
      <c r="A56" s="20"/>
      <c r="B56" s="21"/>
      <c r="D56" s="21"/>
    </row>
    <row r="57" ht="15" customHeight="1">
      <c r="A57" s="11"/>
    </row>
    <row r="58" ht="15" customHeight="1">
      <c r="A58" s="11"/>
    </row>
    <row r="59" ht="15" customHeight="1">
      <c r="A59" s="88"/>
    </row>
    <row r="60" ht="15" customHeight="1">
      <c r="A60" s="89"/>
    </row>
    <row r="61" ht="15" customHeight="1">
      <c r="A61" s="88"/>
    </row>
    <row r="62" ht="15" customHeight="1">
      <c r="A62" s="88"/>
    </row>
    <row r="63" ht="18.75" customHeight="1">
      <c r="A63" s="88"/>
    </row>
    <row r="64" ht="18.75" customHeight="1"/>
    <row r="65" ht="15" customHeight="1">
      <c r="A65" s="59"/>
    </row>
    <row r="66" ht="15" customHeight="1">
      <c r="A66" s="10"/>
    </row>
    <row r="67" ht="15" customHeight="1">
      <c r="A67"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55"/>
  <sheetViews>
    <sheetView view="pageBreakPreview" zoomScale="80" zoomScaleSheetLayoutView="80" zoomScalePageLayoutView="0" workbookViewId="0" topLeftCell="A40">
      <selection activeCell="C75" sqref="C75"/>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9" t="s">
        <v>0</v>
      </c>
    </row>
    <row r="3" ht="12.75">
      <c r="A3" s="13" t="str">
        <f>'[1]Consol BS '!A2</f>
        <v>Company No. 686148-A</v>
      </c>
    </row>
    <row r="5" ht="12.75">
      <c r="A5" s="2" t="s">
        <v>11</v>
      </c>
    </row>
    <row r="6" ht="12.75">
      <c r="A6" s="2" t="s">
        <v>225</v>
      </c>
    </row>
    <row r="7" ht="12.75">
      <c r="A7" s="2" t="s">
        <v>9</v>
      </c>
    </row>
    <row r="8" ht="12.75">
      <c r="A8" s="2"/>
    </row>
    <row r="9" spans="1:5" ht="12.75">
      <c r="A9" s="2"/>
      <c r="B9" s="50"/>
      <c r="C9" s="58" t="s">
        <v>110</v>
      </c>
      <c r="D9" s="58" t="s">
        <v>12</v>
      </c>
      <c r="E9" s="50"/>
    </row>
    <row r="10" spans="1:5" ht="12.75">
      <c r="A10" s="2"/>
      <c r="B10" s="50"/>
      <c r="C10" s="50"/>
      <c r="D10" s="50"/>
      <c r="E10" s="50"/>
    </row>
    <row r="11" spans="2:6" ht="12.75">
      <c r="B11" s="51" t="s">
        <v>13</v>
      </c>
      <c r="C11" s="51" t="s">
        <v>13</v>
      </c>
      <c r="D11" s="51" t="s">
        <v>14</v>
      </c>
      <c r="E11" s="50"/>
      <c r="F11" s="6"/>
    </row>
    <row r="12" spans="2:6" ht="12.75">
      <c r="B12" s="51" t="s">
        <v>15</v>
      </c>
      <c r="C12" s="51" t="s">
        <v>109</v>
      </c>
      <c r="D12" s="51" t="s">
        <v>16</v>
      </c>
      <c r="E12" s="51" t="s">
        <v>17</v>
      </c>
      <c r="F12" s="6"/>
    </row>
    <row r="13" spans="2:6" ht="12.75">
      <c r="B13" s="51" t="s">
        <v>18</v>
      </c>
      <c r="C13" s="51" t="s">
        <v>18</v>
      </c>
      <c r="D13" s="51" t="s">
        <v>18</v>
      </c>
      <c r="E13" s="51" t="s">
        <v>18</v>
      </c>
      <c r="F13" s="6"/>
    </row>
    <row r="14" spans="2:6" ht="12.75">
      <c r="B14" s="51"/>
      <c r="C14" s="51"/>
      <c r="D14" s="51"/>
      <c r="E14" s="51"/>
      <c r="F14" s="6"/>
    </row>
    <row r="16" spans="1:5" ht="12.75">
      <c r="A16" s="2" t="s">
        <v>231</v>
      </c>
      <c r="B16" s="7">
        <v>8200</v>
      </c>
      <c r="C16" s="7">
        <v>7116</v>
      </c>
      <c r="D16" s="3">
        <v>5187</v>
      </c>
      <c r="E16" s="3">
        <f>SUM(B16:D16)</f>
        <v>20503</v>
      </c>
    </row>
    <row r="17" spans="1:3" ht="12.75">
      <c r="A17" s="2"/>
      <c r="B17" s="7"/>
      <c r="C17" s="7"/>
    </row>
    <row r="18" spans="1:5" ht="12.75">
      <c r="A18" s="4" t="s">
        <v>230</v>
      </c>
      <c r="B18" s="140"/>
      <c r="C18" s="140"/>
      <c r="D18" s="38">
        <v>63</v>
      </c>
      <c r="E18" s="38">
        <v>63</v>
      </c>
    </row>
    <row r="19" spans="2:5" ht="12.75">
      <c r="B19" s="7">
        <v>8200</v>
      </c>
      <c r="C19" s="7">
        <v>7116</v>
      </c>
      <c r="D19" s="3">
        <v>5250</v>
      </c>
      <c r="E19" s="3">
        <v>20566</v>
      </c>
    </row>
    <row r="20" spans="2:3" ht="12.75">
      <c r="B20" s="7"/>
      <c r="C20" s="7"/>
    </row>
    <row r="21" spans="1:5" ht="12.75">
      <c r="A21" s="4" t="s">
        <v>165</v>
      </c>
      <c r="B21" s="3">
        <v>4100</v>
      </c>
      <c r="C21" s="3">
        <v>-4100</v>
      </c>
      <c r="D21" s="3">
        <v>0</v>
      </c>
      <c r="E21" s="3">
        <f>SUM(B21:D21)</f>
        <v>0</v>
      </c>
    </row>
    <row r="22" spans="2:5" ht="12.75">
      <c r="B22" s="8"/>
      <c r="C22" s="8"/>
      <c r="D22" s="8"/>
      <c r="E22" s="8"/>
    </row>
    <row r="23" spans="1:5" ht="12.75">
      <c r="A23" s="4" t="s">
        <v>118</v>
      </c>
      <c r="B23" s="3">
        <v>0</v>
      </c>
      <c r="C23" s="3">
        <v>-62</v>
      </c>
      <c r="D23" s="3">
        <v>0</v>
      </c>
      <c r="E23" s="3">
        <f>SUM(B23:D23)</f>
        <v>-62</v>
      </c>
    </row>
    <row r="24" spans="2:5" ht="12.75">
      <c r="B24" s="8"/>
      <c r="C24" s="8"/>
      <c r="D24" s="8"/>
      <c r="E24" s="8"/>
    </row>
    <row r="25" spans="1:5" ht="12.75">
      <c r="A25" s="4" t="s">
        <v>19</v>
      </c>
      <c r="B25" s="8">
        <v>0</v>
      </c>
      <c r="C25" s="8">
        <v>0</v>
      </c>
      <c r="D25" s="8">
        <v>5193</v>
      </c>
      <c r="E25" s="3">
        <f>SUM(B25:D25)</f>
        <v>5193</v>
      </c>
    </row>
    <row r="26" spans="2:5" ht="12.75">
      <c r="B26" s="38"/>
      <c r="C26" s="38"/>
      <c r="D26" s="38"/>
      <c r="E26" s="38"/>
    </row>
    <row r="27" spans="1:6" ht="12.75">
      <c r="A27" s="2" t="s">
        <v>232</v>
      </c>
      <c r="B27" s="8">
        <f>SUM(B19:B26)</f>
        <v>12300</v>
      </c>
      <c r="C27" s="8">
        <f>SUM(C19:C26)</f>
        <v>2954</v>
      </c>
      <c r="D27" s="8">
        <f>SUM(D19:D26)</f>
        <v>10443</v>
      </c>
      <c r="E27" s="8">
        <f>SUM(E19:E26)</f>
        <v>25697</v>
      </c>
      <c r="F27" s="30"/>
    </row>
    <row r="29" spans="1:5" ht="12.75">
      <c r="A29" s="4" t="s">
        <v>19</v>
      </c>
      <c r="B29" s="3">
        <v>0</v>
      </c>
      <c r="C29" s="3">
        <v>0</v>
      </c>
      <c r="D29" s="3">
        <f>+'Consol IS'!G34</f>
        <v>81</v>
      </c>
      <c r="E29" s="3">
        <f>SUM(B29:D29)</f>
        <v>81</v>
      </c>
    </row>
    <row r="31" spans="1:5" ht="12.75">
      <c r="A31" s="4" t="s">
        <v>214</v>
      </c>
      <c r="D31" s="3">
        <v>-1365</v>
      </c>
      <c r="E31" s="3">
        <v>-1365</v>
      </c>
    </row>
    <row r="34" spans="1:5" ht="13.5" thickBot="1">
      <c r="A34" s="2" t="s">
        <v>226</v>
      </c>
      <c r="B34" s="9">
        <f>SUM(B27:B33)</f>
        <v>12300</v>
      </c>
      <c r="C34" s="9">
        <f>SUM(C27:C33)</f>
        <v>2954</v>
      </c>
      <c r="D34" s="9">
        <f>SUM(D27:D33)</f>
        <v>9159</v>
      </c>
      <c r="E34" s="9">
        <f>SUM(E27:E33)</f>
        <v>24413</v>
      </c>
    </row>
    <row r="35" spans="2:5" ht="13.5" thickTop="1">
      <c r="B35" s="8"/>
      <c r="C35" s="8"/>
      <c r="D35" s="8"/>
      <c r="E35" s="8"/>
    </row>
    <row r="36" ht="12.75">
      <c r="A36" s="3" t="s">
        <v>20</v>
      </c>
    </row>
    <row r="37" ht="12.75">
      <c r="A37" s="3"/>
    </row>
    <row r="38" ht="12.75">
      <c r="A38" s="3"/>
    </row>
    <row r="39" ht="12.75">
      <c r="A39" s="3" t="s">
        <v>159</v>
      </c>
    </row>
    <row r="40" ht="12.75">
      <c r="A40" s="3"/>
    </row>
    <row r="41" ht="12.75">
      <c r="F41" s="12"/>
    </row>
    <row r="44" ht="12.75">
      <c r="A44" s="3"/>
    </row>
    <row r="45" ht="12.75">
      <c r="A45" s="3"/>
    </row>
    <row r="48" ht="12.75">
      <c r="A48" s="3"/>
    </row>
    <row r="55" ht="12.75">
      <c r="A55" s="70"/>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3"/>
  <sheetViews>
    <sheetView zoomScalePageLayoutView="0" workbookViewId="0" topLeftCell="A19">
      <selection activeCell="B47" sqref="B47"/>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9" t="s">
        <v>0</v>
      </c>
    </row>
    <row r="2" ht="12.75">
      <c r="A2" s="37" t="str">
        <f>+'Consol Equity'!A3</f>
        <v>Company No. 686148-A</v>
      </c>
    </row>
    <row r="4" ht="12.75">
      <c r="A4" s="2" t="s">
        <v>87</v>
      </c>
    </row>
    <row r="5" ht="12.75">
      <c r="A5" s="2" t="s">
        <v>225</v>
      </c>
    </row>
    <row r="6" ht="12.75">
      <c r="A6" s="2" t="s">
        <v>9</v>
      </c>
    </row>
    <row r="8" spans="1:4" ht="12.75">
      <c r="A8" s="4"/>
      <c r="B8" s="4"/>
      <c r="C8" s="47"/>
      <c r="D8" s="2"/>
    </row>
    <row r="9" spans="1:5" ht="12.75">
      <c r="A9" s="4"/>
      <c r="B9" s="4"/>
      <c r="C9" s="68"/>
      <c r="D9" s="2"/>
      <c r="E9" s="68" t="s">
        <v>158</v>
      </c>
    </row>
    <row r="10" spans="1:5" ht="25.5">
      <c r="A10" s="4"/>
      <c r="B10" s="4"/>
      <c r="C10" s="68" t="s">
        <v>166</v>
      </c>
      <c r="D10" s="2"/>
      <c r="E10" s="68" t="s">
        <v>191</v>
      </c>
    </row>
    <row r="11" spans="1:5" ht="12.75">
      <c r="A11" s="4"/>
      <c r="B11" s="4"/>
      <c r="C11" s="47" t="s">
        <v>224</v>
      </c>
      <c r="D11" s="2"/>
      <c r="E11" s="47" t="s">
        <v>172</v>
      </c>
    </row>
    <row r="12" spans="1:5" ht="12.75">
      <c r="A12" s="4"/>
      <c r="B12" s="4"/>
      <c r="C12" s="47" t="s">
        <v>18</v>
      </c>
      <c r="D12" s="2"/>
      <c r="E12" s="47" t="s">
        <v>18</v>
      </c>
    </row>
    <row r="13" spans="1:5" ht="12.75">
      <c r="A13" s="2" t="s">
        <v>88</v>
      </c>
      <c r="B13" s="4"/>
      <c r="C13" s="100"/>
      <c r="D13" s="101"/>
      <c r="E13" s="102"/>
    </row>
    <row r="14" spans="1:5" ht="12.75">
      <c r="A14" s="4" t="s">
        <v>34</v>
      </c>
      <c r="B14" s="4"/>
      <c r="C14" s="3">
        <f>+'Consol IS'!G29</f>
        <v>271</v>
      </c>
      <c r="D14" s="86"/>
      <c r="E14" s="77">
        <v>6046</v>
      </c>
    </row>
    <row r="15" spans="1:5" ht="12.75">
      <c r="A15" s="4" t="s">
        <v>89</v>
      </c>
      <c r="B15" s="4"/>
      <c r="C15" s="3"/>
      <c r="D15" s="86"/>
      <c r="E15" s="77"/>
    </row>
    <row r="16" spans="1:8" ht="12.75">
      <c r="A16" s="33" t="s">
        <v>127</v>
      </c>
      <c r="B16" s="4"/>
      <c r="C16" s="3">
        <v>3154</v>
      </c>
      <c r="D16" s="86"/>
      <c r="E16" s="77">
        <v>2153</v>
      </c>
      <c r="F16" s="3"/>
      <c r="H16" s="3"/>
    </row>
    <row r="17" spans="1:8" ht="12.75">
      <c r="A17" s="33" t="s">
        <v>128</v>
      </c>
      <c r="B17" s="4"/>
      <c r="C17" s="3">
        <f>-'Consol IS'!G27</f>
        <v>212</v>
      </c>
      <c r="D17" s="86"/>
      <c r="E17" s="86">
        <v>135</v>
      </c>
      <c r="F17" s="3"/>
      <c r="H17" s="3"/>
    </row>
    <row r="18" spans="1:8" ht="12.75">
      <c r="A18" s="33" t="s">
        <v>129</v>
      </c>
      <c r="B18" s="4"/>
      <c r="C18" s="38">
        <v>-44</v>
      </c>
      <c r="D18" s="86"/>
      <c r="E18" s="87">
        <v>-42</v>
      </c>
      <c r="F18" s="3"/>
      <c r="H18" s="3"/>
    </row>
    <row r="19" spans="1:5" ht="12.75">
      <c r="A19" s="4" t="s">
        <v>90</v>
      </c>
      <c r="B19" s="4"/>
      <c r="C19" s="3">
        <f>SUM(C14:C18)</f>
        <v>3593</v>
      </c>
      <c r="D19" s="86"/>
      <c r="E19" s="86">
        <f>SUM(E14:E18)</f>
        <v>8292</v>
      </c>
    </row>
    <row r="20" spans="1:5" ht="12.75">
      <c r="A20" s="4" t="s">
        <v>2</v>
      </c>
      <c r="B20" s="4"/>
      <c r="C20" s="3">
        <f>-'Consol BS  '!B21+'Consol BS  '!D21</f>
        <v>758</v>
      </c>
      <c r="D20" s="86"/>
      <c r="E20" s="77">
        <v>-995</v>
      </c>
    </row>
    <row r="21" spans="1:5" ht="12.75">
      <c r="A21" s="4" t="s">
        <v>91</v>
      </c>
      <c r="B21" s="4"/>
      <c r="C21" s="3">
        <v>6045</v>
      </c>
      <c r="D21" s="86"/>
      <c r="E21" s="77">
        <v>1994</v>
      </c>
    </row>
    <row r="22" spans="1:7" ht="12.75">
      <c r="A22" s="4" t="s">
        <v>92</v>
      </c>
      <c r="B22" s="4"/>
      <c r="C22" s="38">
        <v>-1998</v>
      </c>
      <c r="D22" s="86"/>
      <c r="E22" s="38">
        <v>1324</v>
      </c>
      <c r="F22" s="56"/>
      <c r="G22" s="56"/>
    </row>
    <row r="23" spans="1:7" ht="12.75">
      <c r="A23" s="73" t="s">
        <v>205</v>
      </c>
      <c r="B23" s="4"/>
      <c r="C23" s="3">
        <f>SUM(C19:C22)</f>
        <v>8398</v>
      </c>
      <c r="D23" s="86"/>
      <c r="E23" s="3">
        <f>SUM(E19:E22)</f>
        <v>10615</v>
      </c>
      <c r="F23" s="56"/>
      <c r="G23" s="56"/>
    </row>
    <row r="24" spans="1:7" ht="12.75">
      <c r="A24" s="4" t="s">
        <v>94</v>
      </c>
      <c r="B24" s="4"/>
      <c r="C24" s="8">
        <v>-1192</v>
      </c>
      <c r="D24" s="86"/>
      <c r="E24" s="77">
        <v>-1402</v>
      </c>
      <c r="F24" s="56"/>
      <c r="G24" s="56"/>
    </row>
    <row r="25" spans="1:7" ht="12.75">
      <c r="A25" s="4" t="s">
        <v>229</v>
      </c>
      <c r="B25" s="4"/>
      <c r="C25" s="8">
        <v>9</v>
      </c>
      <c r="D25" s="86"/>
      <c r="E25" s="77">
        <v>0</v>
      </c>
      <c r="F25" s="56"/>
      <c r="G25" s="56"/>
    </row>
    <row r="26" spans="1:7" ht="12.75">
      <c r="A26" s="4" t="s">
        <v>93</v>
      </c>
      <c r="B26" s="4"/>
      <c r="C26" s="38">
        <f>-C17</f>
        <v>-212</v>
      </c>
      <c r="D26" s="86"/>
      <c r="E26" s="79">
        <v>-135</v>
      </c>
      <c r="F26" s="3"/>
      <c r="G26" s="56"/>
    </row>
    <row r="27" spans="1:5" ht="12.75">
      <c r="A27" s="4" t="s">
        <v>206</v>
      </c>
      <c r="B27" s="4"/>
      <c r="C27" s="3">
        <f>SUM(C23:C26)</f>
        <v>7003</v>
      </c>
      <c r="D27" s="86"/>
      <c r="E27" s="3">
        <f>SUM(E23:E26)</f>
        <v>9078</v>
      </c>
    </row>
    <row r="28" spans="1:5" ht="12.75">
      <c r="A28" s="4"/>
      <c r="B28" s="4"/>
      <c r="C28" s="3"/>
      <c r="D28" s="86"/>
      <c r="E28" s="77"/>
    </row>
    <row r="29" spans="1:5" ht="12.75">
      <c r="A29" s="2" t="s">
        <v>95</v>
      </c>
      <c r="B29" s="4"/>
      <c r="C29" s="8"/>
      <c r="D29" s="86"/>
      <c r="E29" s="77"/>
    </row>
    <row r="30" spans="1:5" ht="12.75">
      <c r="A30" s="4" t="s">
        <v>149</v>
      </c>
      <c r="B30" s="4"/>
      <c r="C30" s="41">
        <v>-98</v>
      </c>
      <c r="D30" s="103"/>
      <c r="E30" s="41">
        <v>-169</v>
      </c>
    </row>
    <row r="31" spans="1:5" ht="12.75">
      <c r="A31" s="4" t="s">
        <v>207</v>
      </c>
      <c r="B31" s="4"/>
      <c r="C31" s="39">
        <f>-C18</f>
        <v>44</v>
      </c>
      <c r="D31" s="103"/>
      <c r="E31" s="39">
        <v>42</v>
      </c>
    </row>
    <row r="32" spans="1:5" ht="12.75">
      <c r="A32" s="4" t="s">
        <v>119</v>
      </c>
      <c r="B32" s="4"/>
      <c r="C32" s="39">
        <v>271</v>
      </c>
      <c r="D32" s="103"/>
      <c r="E32" s="39">
        <v>0</v>
      </c>
    </row>
    <row r="33" spans="1:5" ht="12.75">
      <c r="A33" s="4" t="s">
        <v>177</v>
      </c>
      <c r="B33" s="4"/>
      <c r="C33" s="39">
        <v>-4279</v>
      </c>
      <c r="D33" s="103"/>
      <c r="E33" s="39">
        <v>-4003</v>
      </c>
    </row>
    <row r="34" spans="1:7" ht="12.75">
      <c r="A34" s="4" t="s">
        <v>213</v>
      </c>
      <c r="B34" s="4"/>
      <c r="C34" s="40">
        <v>0</v>
      </c>
      <c r="D34" s="103"/>
      <c r="E34" s="40">
        <v>1</v>
      </c>
      <c r="G34" s="8"/>
    </row>
    <row r="35" spans="1:5" ht="12.75">
      <c r="A35" s="4" t="s">
        <v>96</v>
      </c>
      <c r="B35" s="4"/>
      <c r="C35" s="8">
        <f>SUM(C30:C34)</f>
        <v>-4062</v>
      </c>
      <c r="D35" s="103"/>
      <c r="E35" s="8">
        <f>SUM(E30:E34)</f>
        <v>-4129</v>
      </c>
    </row>
    <row r="36" spans="1:5" ht="12.75">
      <c r="A36" s="4"/>
      <c r="B36" s="4"/>
      <c r="C36" s="3"/>
      <c r="D36" s="86"/>
      <c r="E36" s="77"/>
    </row>
    <row r="37" spans="1:5" ht="12.75">
      <c r="A37" s="2" t="s">
        <v>97</v>
      </c>
      <c r="B37" s="4"/>
      <c r="C37" s="8"/>
      <c r="D37" s="86"/>
      <c r="E37" s="77"/>
    </row>
    <row r="38" spans="1:8" ht="12.75">
      <c r="A38" s="73" t="s">
        <v>132</v>
      </c>
      <c r="B38" s="4"/>
      <c r="C38" s="41">
        <v>-1365</v>
      </c>
      <c r="D38" s="86"/>
      <c r="E38" s="41">
        <v>0</v>
      </c>
      <c r="H38" s="52"/>
    </row>
    <row r="39" spans="1:8" ht="12.75">
      <c r="A39" s="73" t="s">
        <v>131</v>
      </c>
      <c r="B39" s="4"/>
      <c r="C39" s="39">
        <v>-1514</v>
      </c>
      <c r="D39" s="86"/>
      <c r="E39" s="39">
        <v>-872</v>
      </c>
      <c r="H39" s="52"/>
    </row>
    <row r="40" spans="1:5" ht="16.5" customHeight="1">
      <c r="A40" s="4" t="s">
        <v>233</v>
      </c>
      <c r="B40" s="4"/>
      <c r="C40" s="39">
        <v>0</v>
      </c>
      <c r="D40" s="86"/>
      <c r="E40" s="39">
        <v>-62</v>
      </c>
    </row>
    <row r="41" spans="1:5" ht="14.25" customHeight="1">
      <c r="A41" s="4" t="s">
        <v>176</v>
      </c>
      <c r="B41" s="4"/>
      <c r="C41" s="40">
        <v>0</v>
      </c>
      <c r="D41" s="86"/>
      <c r="E41" s="40">
        <v>-1332</v>
      </c>
    </row>
    <row r="42" spans="1:5" ht="12.75">
      <c r="A42" s="4" t="s">
        <v>209</v>
      </c>
      <c r="B42" s="4"/>
      <c r="C42" s="8">
        <f>SUM(C38:C41)</f>
        <v>-2879</v>
      </c>
      <c r="D42" s="86"/>
      <c r="E42" s="8">
        <f>SUM(E38:E41)</f>
        <v>-2266</v>
      </c>
    </row>
    <row r="43" spans="1:5" ht="12.75">
      <c r="A43" s="42"/>
      <c r="B43" s="4"/>
      <c r="C43" s="38"/>
      <c r="D43" s="86"/>
      <c r="E43" s="38"/>
    </row>
    <row r="44" spans="1:5" ht="12.75">
      <c r="A44" s="4"/>
      <c r="B44" s="4"/>
      <c r="C44" s="3"/>
      <c r="D44" s="86"/>
      <c r="E44" s="3"/>
    </row>
    <row r="45" spans="1:5" ht="12.75">
      <c r="A45" s="4" t="s">
        <v>210</v>
      </c>
      <c r="B45" s="4"/>
      <c r="C45" s="3">
        <f>+C27+C35+C42</f>
        <v>62</v>
      </c>
      <c r="D45" s="86"/>
      <c r="E45" s="3">
        <f>+E27+E35+E42</f>
        <v>2683</v>
      </c>
    </row>
    <row r="46" spans="1:5" ht="12.75">
      <c r="A46" s="4" t="s">
        <v>175</v>
      </c>
      <c r="B46" s="4"/>
      <c r="C46" s="3">
        <v>27</v>
      </c>
      <c r="D46" s="86"/>
      <c r="E46" s="3">
        <v>4</v>
      </c>
    </row>
    <row r="47" spans="1:5" ht="12.75">
      <c r="A47" s="4" t="s">
        <v>98</v>
      </c>
      <c r="B47" s="4"/>
      <c r="C47" s="7">
        <v>5062</v>
      </c>
      <c r="D47" s="86"/>
      <c r="E47" s="7">
        <v>2375</v>
      </c>
    </row>
    <row r="48" spans="1:5" ht="13.5" thickBot="1">
      <c r="A48" s="4" t="s">
        <v>99</v>
      </c>
      <c r="B48" s="4"/>
      <c r="C48" s="9">
        <f>SUM(C45:C47)</f>
        <v>5151</v>
      </c>
      <c r="D48" s="86"/>
      <c r="E48" s="9">
        <f>SUM(E45:E47)</f>
        <v>5062</v>
      </c>
    </row>
    <row r="49" spans="1:5" ht="13.5" thickTop="1">
      <c r="A49" s="4"/>
      <c r="B49" s="4"/>
      <c r="C49" s="3"/>
      <c r="D49" s="86"/>
      <c r="E49" s="77"/>
    </row>
    <row r="50" spans="1:5" ht="12.75">
      <c r="A50" s="4"/>
      <c r="B50" s="4"/>
      <c r="C50" s="3"/>
      <c r="D50" s="86"/>
      <c r="E50" s="77"/>
    </row>
    <row r="51" spans="1:5" ht="12.75">
      <c r="A51" s="50" t="s">
        <v>120</v>
      </c>
      <c r="B51" s="4"/>
      <c r="C51" s="3"/>
      <c r="D51" s="86"/>
      <c r="E51" s="77"/>
    </row>
    <row r="52" spans="1:5" ht="12.75">
      <c r="A52" s="3" t="s">
        <v>228</v>
      </c>
      <c r="B52" s="4"/>
      <c r="C52" s="3">
        <v>1300</v>
      </c>
      <c r="D52" s="86"/>
      <c r="E52" s="77">
        <v>0</v>
      </c>
    </row>
    <row r="53" spans="1:5" ht="12.75">
      <c r="A53" s="20" t="s">
        <v>117</v>
      </c>
      <c r="B53" s="4"/>
      <c r="C53" s="3">
        <v>50</v>
      </c>
      <c r="D53" s="86"/>
      <c r="E53" s="8">
        <v>1038</v>
      </c>
    </row>
    <row r="54" spans="1:5" ht="12.75">
      <c r="A54" s="20" t="s">
        <v>85</v>
      </c>
      <c r="B54" s="4"/>
      <c r="C54" s="3">
        <v>3801</v>
      </c>
      <c r="D54" s="86"/>
      <c r="E54" s="86">
        <v>4024</v>
      </c>
    </row>
    <row r="55" spans="1:5" ht="13.5" thickBot="1">
      <c r="A55" s="20"/>
      <c r="B55" s="4"/>
      <c r="C55" s="64">
        <f>SUM(C52:C54)</f>
        <v>5151</v>
      </c>
      <c r="D55" s="86"/>
      <c r="E55" s="64">
        <f>SUM(E53:E54)</f>
        <v>5062</v>
      </c>
    </row>
    <row r="56" spans="1:5" ht="12.75">
      <c r="A56" s="3"/>
      <c r="B56" s="4"/>
      <c r="C56" s="3"/>
      <c r="D56" s="4"/>
      <c r="E56" s="78"/>
    </row>
    <row r="57" spans="1:5" ht="12.75">
      <c r="A57" s="3" t="s">
        <v>20</v>
      </c>
      <c r="B57" s="4"/>
      <c r="C57" s="3"/>
      <c r="D57" s="4"/>
      <c r="E57" s="78"/>
    </row>
    <row r="58" spans="1:5" ht="12.75">
      <c r="A58" s="3"/>
      <c r="B58" s="4"/>
      <c r="C58" s="3"/>
      <c r="D58" s="4"/>
      <c r="E58" s="78"/>
    </row>
    <row r="59" spans="1:5" ht="12.75">
      <c r="A59" s="3" t="s">
        <v>178</v>
      </c>
      <c r="B59" s="4"/>
      <c r="C59" s="3"/>
      <c r="D59" s="4"/>
      <c r="E59" s="78"/>
    </row>
    <row r="60" spans="1:5" ht="12.75">
      <c r="A60" s="3" t="s">
        <v>179</v>
      </c>
      <c r="B60" s="4"/>
      <c r="C60" s="3">
        <v>7661</v>
      </c>
      <c r="D60" s="4"/>
      <c r="E60" s="78">
        <v>6106</v>
      </c>
    </row>
    <row r="61" spans="1:5" ht="12.75">
      <c r="A61" s="3" t="s">
        <v>181</v>
      </c>
      <c r="B61" s="4"/>
      <c r="C61" s="38">
        <v>-3382</v>
      </c>
      <c r="D61" s="4"/>
      <c r="E61" s="111">
        <v>-2103</v>
      </c>
    </row>
    <row r="62" spans="1:5" ht="13.5" thickBot="1">
      <c r="A62" s="3" t="s">
        <v>180</v>
      </c>
      <c r="B62" s="4"/>
      <c r="C62" s="9">
        <f>SUM(C60:C61)</f>
        <v>4279</v>
      </c>
      <c r="D62" s="4"/>
      <c r="E62" s="95">
        <f>SUM(E60:E61)</f>
        <v>4003</v>
      </c>
    </row>
    <row r="63" spans="1:5" ht="13.5" thickTop="1">
      <c r="A63" s="3"/>
      <c r="B63" s="4"/>
      <c r="C63" s="3"/>
      <c r="D63" s="4"/>
      <c r="E63" s="78"/>
    </row>
    <row r="64" spans="1:5" ht="12.75">
      <c r="A64" s="3"/>
      <c r="B64" s="4"/>
      <c r="C64" s="3"/>
      <c r="D64" s="4"/>
      <c r="E64" s="78"/>
    </row>
    <row r="65" spans="1:5" ht="12.75">
      <c r="A65" s="3"/>
      <c r="B65" s="4"/>
      <c r="C65" s="3"/>
      <c r="D65" s="4"/>
      <c r="E65" s="78"/>
    </row>
    <row r="66" spans="1:4" ht="12.75">
      <c r="A66" s="33"/>
      <c r="B66" s="4"/>
      <c r="C66" s="4"/>
      <c r="D66" s="6"/>
    </row>
    <row r="67" spans="1:4" ht="12.75">
      <c r="A67" s="4"/>
      <c r="B67" s="4"/>
      <c r="C67" s="4"/>
      <c r="D67" s="6"/>
    </row>
    <row r="68" spans="1:4" ht="12.75">
      <c r="A68" s="4"/>
      <c r="B68" s="4"/>
      <c r="C68" s="4"/>
      <c r="D68" s="6"/>
    </row>
    <row r="69" spans="1:4" ht="12.75">
      <c r="A69" s="4"/>
      <c r="B69" s="4"/>
      <c r="C69" s="4"/>
      <c r="D69" s="6"/>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row r="93" spans="1:4" ht="12.75">
      <c r="A93" s="4"/>
      <c r="B93" s="4"/>
      <c r="C93" s="3"/>
      <c r="D93"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415"/>
  <sheetViews>
    <sheetView tabSelected="1" view="pageBreakPreview" zoomScaleSheetLayoutView="100" zoomScalePageLayoutView="0" workbookViewId="0" topLeftCell="A198">
      <selection activeCell="G165" sqref="G165"/>
    </sheetView>
  </sheetViews>
  <sheetFormatPr defaultColWidth="9.140625" defaultRowHeight="12.75"/>
  <cols>
    <col min="1" max="1" width="4.57421875" style="26" customWidth="1"/>
    <col min="2" max="2" width="38.8515625" style="4" customWidth="1"/>
    <col min="3" max="3" width="12.421875" style="4" bestFit="1" customWidth="1"/>
    <col min="4" max="4" width="13.7109375" style="4" bestFit="1" customWidth="1"/>
    <col min="5" max="5" width="14.8515625" style="4" bestFit="1" customWidth="1"/>
    <col min="6" max="6" width="12.57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2.75">
      <c r="A2" s="13"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2.75">
      <c r="A5" s="26" t="s">
        <v>170</v>
      </c>
      <c r="F5" s="4"/>
      <c r="G5" s="4"/>
      <c r="H5" s="4"/>
      <c r="I5" s="4"/>
      <c r="J5" s="4"/>
    </row>
    <row r="6" spans="6:10" ht="12.75">
      <c r="F6" s="4"/>
      <c r="G6" s="4"/>
      <c r="H6" s="4"/>
      <c r="I6" s="4"/>
      <c r="J6" s="4"/>
    </row>
    <row r="7" spans="1:10" ht="12.75">
      <c r="A7" s="27" t="s">
        <v>21</v>
      </c>
      <c r="B7" s="2" t="s">
        <v>22</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8"/>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6:10" ht="12.75">
      <c r="F37" s="4"/>
      <c r="G37" s="4"/>
      <c r="H37" s="4"/>
      <c r="I37" s="4"/>
      <c r="J37" s="4"/>
    </row>
    <row r="38" spans="6:10" ht="12.75">
      <c r="F38" s="4"/>
      <c r="G38" s="4"/>
      <c r="H38" s="4"/>
      <c r="I38" s="4"/>
      <c r="J38" s="4"/>
    </row>
    <row r="39" spans="6:10" ht="12.75">
      <c r="F39" s="4"/>
      <c r="G39" s="4"/>
      <c r="H39" s="4"/>
      <c r="I39" s="4"/>
      <c r="J39" s="4"/>
    </row>
    <row r="40" spans="6:10" ht="12.75">
      <c r="F40" s="4"/>
      <c r="G40" s="4"/>
      <c r="H40" s="4"/>
      <c r="I40" s="4"/>
      <c r="J40" s="4"/>
    </row>
    <row r="41" spans="6:10" ht="12.75">
      <c r="F41" s="4"/>
      <c r="G41" s="4"/>
      <c r="H41" s="4"/>
      <c r="I41" s="4"/>
      <c r="J41" s="4"/>
    </row>
    <row r="42" spans="6:10" ht="12.75">
      <c r="F42" s="4"/>
      <c r="G42" s="4"/>
      <c r="H42" s="4"/>
      <c r="I42" s="4"/>
      <c r="J42" s="4"/>
    </row>
    <row r="43" spans="6:10" ht="12.75">
      <c r="F43" s="4"/>
      <c r="G43" s="4"/>
      <c r="H43" s="4"/>
      <c r="I43" s="4"/>
      <c r="J43" s="4"/>
    </row>
    <row r="44" spans="6:10" ht="12.75">
      <c r="F44" s="4"/>
      <c r="G44" s="4"/>
      <c r="H44" s="4"/>
      <c r="I44" s="4"/>
      <c r="J44" s="4"/>
    </row>
    <row r="45" spans="6:10" ht="12.75">
      <c r="F45" s="4"/>
      <c r="G45" s="4"/>
      <c r="H45" s="4"/>
      <c r="I45" s="4"/>
      <c r="J45" s="4"/>
    </row>
    <row r="46" spans="6:10" ht="12.75">
      <c r="F46" s="4"/>
      <c r="G46" s="4"/>
      <c r="H46" s="4"/>
      <c r="I46" s="4"/>
      <c r="J46" s="4"/>
    </row>
    <row r="47" spans="6:10" ht="12.75">
      <c r="F47" s="4"/>
      <c r="G47" s="4"/>
      <c r="H47" s="4"/>
      <c r="I47" s="4"/>
      <c r="J47" s="4"/>
    </row>
    <row r="48" spans="6:10" ht="12.75">
      <c r="F48" s="4"/>
      <c r="G48" s="4"/>
      <c r="H48" s="4"/>
      <c r="I48" s="4"/>
      <c r="J48" s="4"/>
    </row>
    <row r="49" spans="6:10" ht="12.75">
      <c r="F49" s="4"/>
      <c r="G49" s="4"/>
      <c r="H49" s="4"/>
      <c r="I49" s="4"/>
      <c r="J49" s="4"/>
    </row>
    <row r="50" spans="6:10" ht="12.75">
      <c r="F50" s="4"/>
      <c r="G50" s="4"/>
      <c r="H50" s="4"/>
      <c r="I50" s="4"/>
      <c r="J50" s="4"/>
    </row>
    <row r="51" spans="6:10" ht="12.75">
      <c r="F51" s="4"/>
      <c r="G51" s="4"/>
      <c r="H51" s="4"/>
      <c r="I51" s="4"/>
      <c r="J51" s="4"/>
    </row>
    <row r="52" spans="6:10" ht="12.75">
      <c r="F52" s="4"/>
      <c r="G52" s="4"/>
      <c r="H52" s="4"/>
      <c r="I52" s="4"/>
      <c r="J52" s="4"/>
    </row>
    <row r="53" spans="6:10" ht="12.75">
      <c r="F53" s="4"/>
      <c r="G53" s="4"/>
      <c r="H53" s="4"/>
      <c r="I53" s="4"/>
      <c r="J53" s="4"/>
    </row>
    <row r="54" spans="6:10" ht="12.75">
      <c r="F54" s="4"/>
      <c r="G54" s="4"/>
      <c r="H54" s="4"/>
      <c r="I54" s="4"/>
      <c r="J54" s="4"/>
    </row>
    <row r="55" spans="6:10" ht="12.75">
      <c r="F55" s="4"/>
      <c r="G55" s="4"/>
      <c r="H55" s="4"/>
      <c r="I55" s="4"/>
      <c r="J55" s="4"/>
    </row>
    <row r="56" spans="6:10" ht="12.75">
      <c r="F56" s="4"/>
      <c r="G56" s="4"/>
      <c r="H56" s="4"/>
      <c r="I56" s="4"/>
      <c r="J56" s="4"/>
    </row>
    <row r="57" spans="6:10" ht="12.75">
      <c r="F57" s="4"/>
      <c r="G57" s="4"/>
      <c r="H57" s="4"/>
      <c r="I57" s="4"/>
      <c r="J57" s="4"/>
    </row>
    <row r="58" spans="6:10" ht="12.75">
      <c r="F58" s="4"/>
      <c r="G58" s="4"/>
      <c r="H58" s="4"/>
      <c r="I58" s="4"/>
      <c r="J58" s="4"/>
    </row>
    <row r="59" spans="6:10" ht="12.75">
      <c r="F59" s="4"/>
      <c r="G59" s="4"/>
      <c r="H59" s="4"/>
      <c r="I59" s="4"/>
      <c r="J59" s="4"/>
    </row>
    <row r="60" spans="6:10" ht="12.75">
      <c r="F60" s="4"/>
      <c r="G60" s="4"/>
      <c r="H60" s="4"/>
      <c r="I60" s="4"/>
      <c r="J60" s="4"/>
    </row>
    <row r="61" spans="6:10" ht="12.75">
      <c r="F61" s="4"/>
      <c r="G61" s="4"/>
      <c r="H61" s="4"/>
      <c r="I61" s="4"/>
      <c r="J61" s="4"/>
    </row>
    <row r="62" spans="6:10" ht="12.75">
      <c r="F62" s="4"/>
      <c r="G62" s="4"/>
      <c r="H62" s="4"/>
      <c r="I62" s="4"/>
      <c r="J62" s="4"/>
    </row>
    <row r="63" spans="6:10" ht="12.75">
      <c r="F63" s="4"/>
      <c r="G63" s="4"/>
      <c r="H63" s="4"/>
      <c r="I63" s="4"/>
      <c r="J63" s="4"/>
    </row>
    <row r="64" spans="6:10" ht="12.75">
      <c r="F64" s="4"/>
      <c r="G64" s="4"/>
      <c r="H64" s="4"/>
      <c r="I64" s="4"/>
      <c r="J64" s="4"/>
    </row>
    <row r="65" spans="6:10" ht="12.75">
      <c r="F65" s="4"/>
      <c r="G65" s="4"/>
      <c r="H65" s="4"/>
      <c r="I65" s="4"/>
      <c r="J65" s="4"/>
    </row>
    <row r="66" spans="6:10" ht="12.75">
      <c r="F66" s="4"/>
      <c r="G66" s="4"/>
      <c r="H66" s="4"/>
      <c r="I66" s="4"/>
      <c r="J66" s="4"/>
    </row>
    <row r="67" spans="6:10" ht="12.75">
      <c r="F67" s="4"/>
      <c r="G67" s="4"/>
      <c r="H67" s="4"/>
      <c r="I67" s="4"/>
      <c r="J67" s="4"/>
    </row>
    <row r="68" spans="6:10" ht="12.75">
      <c r="F68" s="4"/>
      <c r="G68" s="4"/>
      <c r="H68" s="4"/>
      <c r="I68" s="4"/>
      <c r="J68" s="4"/>
    </row>
    <row r="69" spans="6:10" ht="12.75">
      <c r="F69" s="4"/>
      <c r="G69" s="4"/>
      <c r="H69" s="4"/>
      <c r="I69" s="4"/>
      <c r="J69" s="4"/>
    </row>
    <row r="70" spans="6:10" ht="12.75">
      <c r="F70" s="4"/>
      <c r="G70" s="4"/>
      <c r="H70" s="4"/>
      <c r="I70" s="4"/>
      <c r="J70" s="4"/>
    </row>
    <row r="71" spans="6:10" ht="12.75">
      <c r="F71" s="4"/>
      <c r="G71" s="4"/>
      <c r="H71" s="4"/>
      <c r="I71" s="4"/>
      <c r="J71" s="4"/>
    </row>
    <row r="72" spans="1:10" ht="12.75">
      <c r="A72" s="27" t="s">
        <v>23</v>
      </c>
      <c r="B72" s="2" t="s">
        <v>153</v>
      </c>
      <c r="F72" s="4"/>
      <c r="G72" s="4"/>
      <c r="H72" s="4"/>
      <c r="I72" s="4"/>
      <c r="J72" s="4"/>
    </row>
    <row r="73" spans="6:10" ht="12.75">
      <c r="F73" s="30"/>
      <c r="G73" s="4"/>
      <c r="H73" s="4"/>
      <c r="I73" s="4"/>
      <c r="J73" s="4"/>
    </row>
    <row r="74" spans="2:10" ht="12.75">
      <c r="B74" s="4" t="s">
        <v>208</v>
      </c>
      <c r="F74" s="4"/>
      <c r="G74" s="4"/>
      <c r="H74" s="4"/>
      <c r="I74" s="4"/>
      <c r="J74" s="4"/>
    </row>
    <row r="75" spans="6:10" ht="12.75">
      <c r="F75" s="4"/>
      <c r="G75" s="4"/>
      <c r="H75" s="4"/>
      <c r="I75" s="4"/>
      <c r="J75" s="4"/>
    </row>
    <row r="76" spans="6:10" ht="12.75">
      <c r="F76" s="4"/>
      <c r="G76" s="4"/>
      <c r="H76" s="4"/>
      <c r="I76" s="4"/>
      <c r="J76" s="4"/>
    </row>
    <row r="77" spans="1:10" ht="12.75">
      <c r="A77" s="27" t="s">
        <v>24</v>
      </c>
      <c r="B77" s="2" t="s">
        <v>25</v>
      </c>
      <c r="F77" s="4"/>
      <c r="G77" s="4"/>
      <c r="H77" s="4"/>
      <c r="I77" s="4"/>
      <c r="J77" s="4"/>
    </row>
    <row r="78" spans="1:10" ht="12.75">
      <c r="A78" s="27"/>
      <c r="B78" s="2"/>
      <c r="F78" s="4"/>
      <c r="G78" s="4"/>
      <c r="H78" s="4"/>
      <c r="I78" s="4"/>
      <c r="J78" s="4"/>
    </row>
    <row r="79" spans="1:10" ht="12.75">
      <c r="A79" s="27"/>
      <c r="B79" s="4" t="s">
        <v>197</v>
      </c>
      <c r="F79" s="4"/>
      <c r="G79" s="4"/>
      <c r="H79" s="4"/>
      <c r="I79" s="4"/>
      <c r="J79" s="4"/>
    </row>
    <row r="80" spans="1:10" ht="12.75">
      <c r="A80" s="27"/>
      <c r="B80" s="2"/>
      <c r="F80" s="4"/>
      <c r="G80" s="4"/>
      <c r="H80" s="4"/>
      <c r="I80" s="4"/>
      <c r="J80" s="4"/>
    </row>
    <row r="81" spans="1:10" ht="12.75">
      <c r="A81" s="27"/>
      <c r="B81" s="2"/>
      <c r="F81" s="4"/>
      <c r="G81" s="4"/>
      <c r="H81" s="4"/>
      <c r="I81" s="4"/>
      <c r="J81" s="4"/>
    </row>
    <row r="82" spans="1:2" s="4" customFormat="1" ht="12.75">
      <c r="A82" s="27" t="s">
        <v>26</v>
      </c>
      <c r="B82" s="2" t="s">
        <v>27</v>
      </c>
    </row>
    <row r="83" s="4" customFormat="1" ht="12.75">
      <c r="A83" s="26"/>
    </row>
    <row r="84" spans="1:2" s="4" customFormat="1" ht="12.75">
      <c r="A84" s="26"/>
      <c r="B84" s="4" t="s">
        <v>28</v>
      </c>
    </row>
    <row r="85" s="4" customFormat="1" ht="12.75">
      <c r="A85" s="26"/>
    </row>
    <row r="86" s="4" customFormat="1" ht="12.75">
      <c r="A86" s="26"/>
    </row>
    <row r="87" s="4" customFormat="1" ht="12.75">
      <c r="A87" s="26"/>
    </row>
    <row r="88" s="4" customFormat="1" ht="12.75">
      <c r="A88" s="26"/>
    </row>
    <row r="89" spans="6:10" ht="12.75">
      <c r="F89" s="4"/>
      <c r="G89" s="4"/>
      <c r="H89" s="4"/>
      <c r="I89" s="4"/>
      <c r="J89" s="4"/>
    </row>
    <row r="90" spans="6:10" ht="12.75">
      <c r="F90" s="4"/>
      <c r="G90" s="4"/>
      <c r="H90" s="4"/>
      <c r="I90" s="4"/>
      <c r="J90" s="4"/>
    </row>
    <row r="91" spans="6:10" ht="12.75">
      <c r="F91" s="4"/>
      <c r="G91" s="4"/>
      <c r="H91" s="4"/>
      <c r="I91" s="4"/>
      <c r="J91" s="4"/>
    </row>
    <row r="92" spans="1:10" ht="12.75">
      <c r="A92" s="27"/>
      <c r="B92" s="2"/>
      <c r="F92" s="4"/>
      <c r="G92" s="4"/>
      <c r="H92" s="4"/>
      <c r="I92" s="4"/>
      <c r="J92" s="4"/>
    </row>
    <row r="93" spans="1:10" ht="12.75">
      <c r="A93" s="27" t="s">
        <v>29</v>
      </c>
      <c r="B93" s="2" t="s">
        <v>196</v>
      </c>
      <c r="F93" s="4"/>
      <c r="G93" s="4"/>
      <c r="H93" s="4"/>
      <c r="I93" s="4"/>
      <c r="J93" s="4"/>
    </row>
    <row r="94" spans="1:10" ht="12.75">
      <c r="A94" s="27"/>
      <c r="B94" s="2"/>
      <c r="F94" s="4"/>
      <c r="G94" s="4"/>
      <c r="H94" s="4"/>
      <c r="I94" s="4"/>
      <c r="J94" s="4"/>
    </row>
    <row r="95" spans="1:10" ht="12.75">
      <c r="A95" s="27"/>
      <c r="B95" s="175" t="s">
        <v>193</v>
      </c>
      <c r="C95" s="176"/>
      <c r="D95" s="176"/>
      <c r="E95" s="176"/>
      <c r="F95" s="176"/>
      <c r="G95" s="176"/>
      <c r="H95" s="176"/>
      <c r="I95" s="4"/>
      <c r="J95" s="4"/>
    </row>
    <row r="96" spans="1:10" ht="12.75">
      <c r="A96" s="27"/>
      <c r="B96" s="12"/>
      <c r="C96" s="12"/>
      <c r="D96" s="12"/>
      <c r="E96" s="12"/>
      <c r="F96" s="12"/>
      <c r="G96" s="12"/>
      <c r="H96" s="4"/>
      <c r="I96" s="4"/>
      <c r="J96" s="4"/>
    </row>
    <row r="97" spans="1:10" ht="12.75">
      <c r="A97" s="27"/>
      <c r="B97" s="2"/>
      <c r="F97" s="4"/>
      <c r="G97" s="4"/>
      <c r="H97" s="4"/>
      <c r="I97" s="4"/>
      <c r="J97" s="4"/>
    </row>
    <row r="98" spans="1:10" ht="12.75">
      <c r="A98" s="27" t="s">
        <v>30</v>
      </c>
      <c r="B98" s="2" t="s">
        <v>192</v>
      </c>
      <c r="F98" s="4"/>
      <c r="G98" s="4"/>
      <c r="H98" s="4"/>
      <c r="I98" s="4"/>
      <c r="J98" s="4"/>
    </row>
    <row r="99" spans="6:10" ht="12.75">
      <c r="F99" s="4"/>
      <c r="G99" s="4"/>
      <c r="H99" s="4"/>
      <c r="I99" s="4"/>
      <c r="J99" s="4"/>
    </row>
    <row r="100" spans="2:11" ht="12.75">
      <c r="B100" s="173" t="s">
        <v>194</v>
      </c>
      <c r="C100" s="173"/>
      <c r="D100" s="173"/>
      <c r="E100" s="173"/>
      <c r="F100" s="173"/>
      <c r="G100" s="173"/>
      <c r="H100" s="4"/>
      <c r="I100" s="4"/>
      <c r="J100" s="4"/>
      <c r="K100" s="4"/>
    </row>
    <row r="101" spans="2:11" ht="12.75">
      <c r="B101" s="173"/>
      <c r="C101" s="173"/>
      <c r="D101" s="173"/>
      <c r="E101" s="173"/>
      <c r="F101" s="173"/>
      <c r="G101" s="173"/>
      <c r="H101" s="6"/>
      <c r="I101" s="6"/>
      <c r="J101" s="4"/>
      <c r="K101" s="4"/>
    </row>
    <row r="102" spans="6:11" ht="12.75">
      <c r="F102" s="4"/>
      <c r="G102" s="4"/>
      <c r="H102" s="6"/>
      <c r="I102" s="6"/>
      <c r="J102" s="4"/>
      <c r="K102" s="4"/>
    </row>
    <row r="103" spans="1:10" ht="12.75">
      <c r="A103" s="27" t="s">
        <v>31</v>
      </c>
      <c r="B103" s="2" t="s">
        <v>195</v>
      </c>
      <c r="F103" s="4"/>
      <c r="G103" s="4"/>
      <c r="H103" s="4"/>
      <c r="I103" s="4"/>
      <c r="J103" s="4"/>
    </row>
    <row r="104" spans="6:10" ht="12.75">
      <c r="F104" s="4"/>
      <c r="G104" s="4"/>
      <c r="H104" s="4"/>
      <c r="I104" s="4"/>
      <c r="J104" s="4"/>
    </row>
    <row r="105" spans="6:12" ht="12.75">
      <c r="F105" s="4"/>
      <c r="G105" s="4"/>
      <c r="H105" s="4"/>
      <c r="I105" s="4"/>
      <c r="J105" s="94"/>
      <c r="K105" s="4"/>
      <c r="L105" s="4"/>
    </row>
    <row r="106" spans="6:12" ht="12.75">
      <c r="F106" s="4"/>
      <c r="G106" s="4"/>
      <c r="H106" s="4"/>
      <c r="I106" s="4"/>
      <c r="J106" s="4"/>
      <c r="K106" s="4"/>
      <c r="L106" s="4"/>
    </row>
    <row r="107" spans="6:12" ht="12.75">
      <c r="F107" s="4"/>
      <c r="G107" s="4"/>
      <c r="H107" s="4"/>
      <c r="I107" s="4"/>
      <c r="J107" s="4"/>
      <c r="K107" s="4"/>
      <c r="L107" s="4"/>
    </row>
    <row r="108" spans="1:12" ht="12.75">
      <c r="A108" s="27" t="s">
        <v>32</v>
      </c>
      <c r="B108" s="2" t="s">
        <v>33</v>
      </c>
      <c r="F108" s="4"/>
      <c r="G108" s="4"/>
      <c r="H108" s="4"/>
      <c r="I108" s="4"/>
      <c r="J108" s="4"/>
      <c r="K108" s="4"/>
      <c r="L108" s="4"/>
    </row>
    <row r="109" spans="1:12" ht="12.75">
      <c r="A109" s="27"/>
      <c r="B109" s="2"/>
      <c r="F109" s="4"/>
      <c r="G109" s="4"/>
      <c r="H109" s="4"/>
      <c r="I109" s="4"/>
      <c r="J109" s="4"/>
      <c r="K109" s="4"/>
      <c r="L109" s="4"/>
    </row>
    <row r="110" spans="2:12" ht="12.75">
      <c r="B110" s="4" t="s">
        <v>111</v>
      </c>
      <c r="F110" s="4"/>
      <c r="G110" s="4"/>
      <c r="H110" s="4"/>
      <c r="I110" s="4"/>
      <c r="J110" s="4"/>
      <c r="K110" s="4"/>
      <c r="L110" s="4"/>
    </row>
    <row r="111" spans="6:12" ht="12.75">
      <c r="F111" s="4"/>
      <c r="G111" s="4"/>
      <c r="H111" s="4"/>
      <c r="I111" s="4"/>
      <c r="J111" s="4"/>
      <c r="K111" s="4"/>
      <c r="L111" s="4"/>
    </row>
    <row r="112" spans="2:12" ht="12.75">
      <c r="B112" s="174" t="s">
        <v>234</v>
      </c>
      <c r="C112" s="174"/>
      <c r="D112" s="174"/>
      <c r="E112" s="174"/>
      <c r="F112" s="174"/>
      <c r="G112" s="174"/>
      <c r="H112" s="174"/>
      <c r="I112" s="4"/>
      <c r="J112" s="4"/>
      <c r="K112" s="4"/>
      <c r="L112" s="4"/>
    </row>
    <row r="113" spans="6:12" ht="12.75">
      <c r="F113" s="4"/>
      <c r="G113" s="4"/>
      <c r="H113" s="4"/>
      <c r="I113" s="4"/>
      <c r="J113" s="4"/>
      <c r="K113" s="4"/>
      <c r="L113" s="4"/>
    </row>
    <row r="114" spans="2:12" ht="51">
      <c r="B114" s="67"/>
      <c r="C114" s="81" t="s">
        <v>151</v>
      </c>
      <c r="D114" s="81" t="s">
        <v>211</v>
      </c>
      <c r="E114" s="81" t="s">
        <v>116</v>
      </c>
      <c r="F114" s="81" t="s">
        <v>167</v>
      </c>
      <c r="G114" s="80" t="s">
        <v>150</v>
      </c>
      <c r="H114" s="84" t="s">
        <v>17</v>
      </c>
      <c r="I114" s="4"/>
      <c r="J114" s="4"/>
      <c r="K114" s="4"/>
      <c r="L114" s="4"/>
    </row>
    <row r="115" spans="2:12" ht="12.75">
      <c r="B115" s="67"/>
      <c r="C115" s="83" t="s">
        <v>18</v>
      </c>
      <c r="D115" s="83" t="s">
        <v>18</v>
      </c>
      <c r="E115" s="83" t="s">
        <v>18</v>
      </c>
      <c r="F115" s="83" t="s">
        <v>18</v>
      </c>
      <c r="G115" s="83"/>
      <c r="H115" s="83" t="s">
        <v>18</v>
      </c>
      <c r="I115" s="4"/>
      <c r="J115" s="4"/>
      <c r="K115" s="4"/>
      <c r="L115" s="4"/>
    </row>
    <row r="116" spans="2:12" ht="12.75">
      <c r="B116" s="67"/>
      <c r="C116" s="67"/>
      <c r="D116" s="67"/>
      <c r="F116" s="118"/>
      <c r="G116" s="118"/>
      <c r="H116" s="118"/>
      <c r="I116" s="4"/>
      <c r="J116" s="4"/>
      <c r="K116" s="4"/>
      <c r="L116" s="4"/>
    </row>
    <row r="117" spans="2:12" ht="12.75">
      <c r="B117" s="67" t="s">
        <v>112</v>
      </c>
      <c r="C117" s="5">
        <v>31973</v>
      </c>
      <c r="D117" s="5">
        <v>6431</v>
      </c>
      <c r="E117" s="5">
        <v>1488</v>
      </c>
      <c r="F117" s="5">
        <v>12</v>
      </c>
      <c r="G117" s="5">
        <v>0</v>
      </c>
      <c r="H117" s="29">
        <f>SUM(C117:G117)</f>
        <v>39904</v>
      </c>
      <c r="I117" s="4"/>
      <c r="J117" s="4"/>
      <c r="K117" s="4"/>
      <c r="L117" s="4"/>
    </row>
    <row r="118" spans="2:12" ht="12.75">
      <c r="B118" s="67"/>
      <c r="C118" s="5"/>
      <c r="D118" s="5"/>
      <c r="F118" s="119"/>
      <c r="G118" s="119"/>
      <c r="H118" s="5"/>
      <c r="I118" s="4"/>
      <c r="J118" s="4"/>
      <c r="K118" s="4"/>
      <c r="L118" s="4"/>
    </row>
    <row r="119" spans="2:12" ht="12.75">
      <c r="B119" s="67"/>
      <c r="C119" s="5"/>
      <c r="D119" s="5"/>
      <c r="E119" s="119"/>
      <c r="F119" s="5"/>
      <c r="G119" s="5"/>
      <c r="H119" s="4"/>
      <c r="I119" s="4"/>
      <c r="J119" s="4"/>
      <c r="K119" s="4"/>
      <c r="L119" s="4"/>
    </row>
    <row r="120" spans="2:12" ht="12.75">
      <c r="B120" s="67" t="s">
        <v>113</v>
      </c>
      <c r="C120" s="5">
        <v>1026</v>
      </c>
      <c r="D120" s="5">
        <v>-504</v>
      </c>
      <c r="E120" s="5">
        <v>146</v>
      </c>
      <c r="F120" s="29">
        <v>12</v>
      </c>
      <c r="G120" s="29">
        <v>0</v>
      </c>
      <c r="H120" s="3">
        <f>SUM(C120:G120)</f>
        <v>680</v>
      </c>
      <c r="I120" s="4"/>
      <c r="J120" s="4"/>
      <c r="K120" s="4"/>
      <c r="L120" s="4"/>
    </row>
    <row r="121" spans="2:12" ht="12.75">
      <c r="B121" s="67" t="s">
        <v>168</v>
      </c>
      <c r="C121" s="5"/>
      <c r="D121" s="5"/>
      <c r="E121" s="5"/>
      <c r="F121" s="29"/>
      <c r="G121" s="29"/>
      <c r="H121" s="3">
        <v>32</v>
      </c>
      <c r="I121" s="4"/>
      <c r="J121" s="4"/>
      <c r="K121" s="4"/>
      <c r="L121" s="4"/>
    </row>
    <row r="122" spans="2:12" ht="12.75">
      <c r="B122" s="67" t="s">
        <v>114</v>
      </c>
      <c r="C122" s="5"/>
      <c r="D122" s="5"/>
      <c r="E122" s="119"/>
      <c r="F122" s="29"/>
      <c r="G122" s="29"/>
      <c r="H122" s="3">
        <f>-CashFlow!C17</f>
        <v>-212</v>
      </c>
      <c r="I122" s="4"/>
      <c r="J122" s="4"/>
      <c r="K122" s="4"/>
      <c r="L122" s="4"/>
    </row>
    <row r="123" spans="2:12" ht="12.75">
      <c r="B123" s="67" t="s">
        <v>144</v>
      </c>
      <c r="C123" s="5"/>
      <c r="D123" s="5"/>
      <c r="E123" s="119"/>
      <c r="F123" s="29"/>
      <c r="G123" s="29"/>
      <c r="H123" s="38">
        <v>-229</v>
      </c>
      <c r="I123" s="4"/>
      <c r="J123" s="4"/>
      <c r="K123" s="4"/>
      <c r="L123" s="4"/>
    </row>
    <row r="124" spans="2:12" ht="12.75">
      <c r="B124" s="67" t="s">
        <v>34</v>
      </c>
      <c r="C124" s="3"/>
      <c r="D124" s="3"/>
      <c r="E124" s="120"/>
      <c r="F124" s="29"/>
      <c r="G124" s="29"/>
      <c r="H124" s="3">
        <f>SUM(H120:H123)</f>
        <v>271</v>
      </c>
      <c r="I124" s="4"/>
      <c r="J124" s="4"/>
      <c r="K124" s="4"/>
      <c r="L124" s="4"/>
    </row>
    <row r="125" spans="2:12" ht="12.75">
      <c r="B125" s="67" t="s">
        <v>35</v>
      </c>
      <c r="C125" s="3"/>
      <c r="D125" s="3"/>
      <c r="E125" s="120"/>
      <c r="F125" s="29"/>
      <c r="G125" s="29"/>
      <c r="H125" s="38">
        <f>+'Consol IS'!G31</f>
        <v>-190</v>
      </c>
      <c r="I125" s="4"/>
      <c r="J125" s="4"/>
      <c r="K125" s="4"/>
      <c r="L125" s="4"/>
    </row>
    <row r="126" spans="2:12" ht="12.75">
      <c r="B126" s="67" t="s">
        <v>36</v>
      </c>
      <c r="C126" s="3"/>
      <c r="D126" s="3"/>
      <c r="E126" s="120"/>
      <c r="F126" s="29"/>
      <c r="G126" s="29"/>
      <c r="H126" s="3">
        <f>SUM(H124:H125)</f>
        <v>81</v>
      </c>
      <c r="I126" s="4"/>
      <c r="J126" s="4"/>
      <c r="K126" s="4"/>
      <c r="L126" s="4"/>
    </row>
    <row r="127" spans="2:12" ht="12.75">
      <c r="B127" s="67" t="s">
        <v>37</v>
      </c>
      <c r="C127" s="3"/>
      <c r="D127" s="3"/>
      <c r="E127" s="120"/>
      <c r="F127" s="29"/>
      <c r="G127" s="29"/>
      <c r="H127" s="3">
        <v>0</v>
      </c>
      <c r="I127" s="4"/>
      <c r="J127" s="4"/>
      <c r="K127" s="4"/>
      <c r="L127" s="4"/>
    </row>
    <row r="128" spans="2:12" ht="13.5" thickBot="1">
      <c r="B128" s="4" t="s">
        <v>19</v>
      </c>
      <c r="C128" s="3"/>
      <c r="D128" s="3"/>
      <c r="E128" s="120"/>
      <c r="F128" s="29"/>
      <c r="G128" s="29"/>
      <c r="H128" s="9">
        <f>SUM(H126:H127)</f>
        <v>81</v>
      </c>
      <c r="I128" s="4"/>
      <c r="J128" s="4"/>
      <c r="K128" s="4"/>
      <c r="L128" s="4"/>
    </row>
    <row r="129" spans="3:12" ht="13.5" thickTop="1">
      <c r="C129" s="3"/>
      <c r="D129" s="3"/>
      <c r="E129" s="120"/>
      <c r="F129" s="29"/>
      <c r="G129" s="29"/>
      <c r="H129" s="8"/>
      <c r="I129" s="4"/>
      <c r="J129" s="4"/>
      <c r="K129" s="4"/>
      <c r="L129" s="4"/>
    </row>
    <row r="130" spans="3:12" ht="12.75">
      <c r="C130" s="3"/>
      <c r="D130" s="3"/>
      <c r="E130" s="120"/>
      <c r="F130" s="29"/>
      <c r="G130" s="29"/>
      <c r="H130" s="8"/>
      <c r="I130" s="4"/>
      <c r="J130" s="4"/>
      <c r="K130" s="4"/>
      <c r="L130" s="4"/>
    </row>
    <row r="131" spans="1:12" ht="12.75">
      <c r="A131" s="27" t="s">
        <v>38</v>
      </c>
      <c r="B131" s="2" t="s">
        <v>39</v>
      </c>
      <c r="C131" s="3"/>
      <c r="D131" s="3"/>
      <c r="E131" s="120"/>
      <c r="F131" s="29"/>
      <c r="G131" s="29"/>
      <c r="H131" s="8"/>
      <c r="I131" s="4"/>
      <c r="J131" s="4"/>
      <c r="K131" s="4"/>
      <c r="L131" s="4"/>
    </row>
    <row r="132" spans="3:12" ht="12.75">
      <c r="C132" s="3"/>
      <c r="D132" s="3"/>
      <c r="E132" s="120"/>
      <c r="F132" s="29"/>
      <c r="G132" s="29"/>
      <c r="H132" s="8"/>
      <c r="I132" s="4"/>
      <c r="J132" s="4"/>
      <c r="K132" s="4"/>
      <c r="L132" s="4"/>
    </row>
    <row r="133" spans="2:12" ht="12.75">
      <c r="B133" s="4" t="s">
        <v>235</v>
      </c>
      <c r="C133" s="3"/>
      <c r="D133" s="3"/>
      <c r="E133" s="120"/>
      <c r="F133" s="29"/>
      <c r="G133" s="29"/>
      <c r="H133" s="8"/>
      <c r="I133" s="4"/>
      <c r="J133" s="4"/>
      <c r="K133" s="4"/>
      <c r="L133" s="4"/>
    </row>
    <row r="134" spans="3:12" ht="12.75">
      <c r="C134" s="3"/>
      <c r="D134" s="3"/>
      <c r="E134" s="120"/>
      <c r="F134" s="29"/>
      <c r="G134" s="29"/>
      <c r="H134" s="8"/>
      <c r="I134" s="4"/>
      <c r="J134" s="4"/>
      <c r="K134" s="4"/>
      <c r="L134" s="4"/>
    </row>
    <row r="135" spans="2:12" ht="12.75">
      <c r="B135" s="4" t="s">
        <v>236</v>
      </c>
      <c r="C135" s="3"/>
      <c r="D135" s="3"/>
      <c r="E135" s="120"/>
      <c r="F135" s="29"/>
      <c r="G135" s="29"/>
      <c r="H135" s="8"/>
      <c r="I135" s="4"/>
      <c r="J135" s="4"/>
      <c r="K135" s="4"/>
      <c r="L135" s="4"/>
    </row>
    <row r="136" spans="1:12" ht="12.75">
      <c r="A136" s="10"/>
      <c r="B136" s="10"/>
      <c r="C136" s="3"/>
      <c r="D136" s="3"/>
      <c r="E136" s="120"/>
      <c r="F136" s="29"/>
      <c r="G136" s="29"/>
      <c r="H136" s="8"/>
      <c r="I136" s="4"/>
      <c r="J136" s="4"/>
      <c r="K136" s="4"/>
      <c r="L136" s="4"/>
    </row>
    <row r="137" spans="1:12" ht="12.75">
      <c r="A137" s="10"/>
      <c r="B137" s="10"/>
      <c r="C137" s="3"/>
      <c r="D137" s="3"/>
      <c r="E137" s="120"/>
      <c r="F137" s="29"/>
      <c r="G137" s="29"/>
      <c r="H137" s="8"/>
      <c r="I137" s="4"/>
      <c r="J137" s="4"/>
      <c r="K137" s="4"/>
      <c r="L137" s="4"/>
    </row>
    <row r="138" spans="1:12" ht="12.75">
      <c r="A138" s="27" t="s">
        <v>40</v>
      </c>
      <c r="B138" s="2" t="s">
        <v>41</v>
      </c>
      <c r="C138" s="3"/>
      <c r="D138" s="3"/>
      <c r="E138" s="120"/>
      <c r="F138" s="29"/>
      <c r="G138" s="29"/>
      <c r="H138" s="8"/>
      <c r="I138" s="4"/>
      <c r="J138" s="4"/>
      <c r="K138" s="4"/>
      <c r="L138" s="4"/>
    </row>
    <row r="139" spans="1:12" ht="12.75">
      <c r="A139" s="27"/>
      <c r="B139" s="2"/>
      <c r="C139" s="3"/>
      <c r="D139" s="3"/>
      <c r="E139" s="120"/>
      <c r="F139" s="29"/>
      <c r="G139" s="29"/>
      <c r="H139" s="8"/>
      <c r="I139" s="4"/>
      <c r="J139" s="4"/>
      <c r="K139" s="4"/>
      <c r="L139" s="4"/>
    </row>
    <row r="140" spans="2:12" ht="12.75">
      <c r="B140" s="4" t="s">
        <v>202</v>
      </c>
      <c r="C140" s="3"/>
      <c r="D140" s="3"/>
      <c r="E140" s="120"/>
      <c r="F140" s="29"/>
      <c r="G140" s="29"/>
      <c r="H140" s="8"/>
      <c r="I140" s="4"/>
      <c r="J140" s="4"/>
      <c r="K140" s="4"/>
      <c r="L140" s="4"/>
    </row>
    <row r="141" spans="3:12" ht="12.75">
      <c r="C141" s="3"/>
      <c r="D141" s="3"/>
      <c r="E141" s="120"/>
      <c r="F141" s="29"/>
      <c r="G141" s="29"/>
      <c r="H141" s="8"/>
      <c r="I141" s="4"/>
      <c r="J141" s="4"/>
      <c r="K141" s="4"/>
      <c r="L141" s="4"/>
    </row>
    <row r="142" spans="3:12" ht="12.75">
      <c r="C142" s="3"/>
      <c r="D142" s="3"/>
      <c r="E142" s="120"/>
      <c r="F142" s="29"/>
      <c r="G142" s="29"/>
      <c r="H142" s="8"/>
      <c r="I142" s="4"/>
      <c r="J142" s="4"/>
      <c r="K142" s="4"/>
      <c r="L142" s="4"/>
    </row>
    <row r="143" spans="1:12" ht="12.75">
      <c r="A143" s="27" t="s">
        <v>42</v>
      </c>
      <c r="B143" s="2" t="s">
        <v>124</v>
      </c>
      <c r="C143" s="3"/>
      <c r="D143" s="3"/>
      <c r="E143" s="120"/>
      <c r="F143" s="29"/>
      <c r="G143" s="29"/>
      <c r="H143" s="8"/>
      <c r="I143" s="4"/>
      <c r="J143" s="4"/>
      <c r="K143" s="4"/>
      <c r="L143" s="4"/>
    </row>
    <row r="144" spans="6:12" ht="12.75">
      <c r="F144" s="30"/>
      <c r="G144" s="30"/>
      <c r="H144" s="3"/>
      <c r="I144" s="4"/>
      <c r="J144" s="4"/>
      <c r="K144" s="4"/>
      <c r="L144" s="4"/>
    </row>
    <row r="145" spans="2:12" ht="12.75">
      <c r="B145" s="4" t="s">
        <v>198</v>
      </c>
      <c r="F145" s="4"/>
      <c r="G145" s="4"/>
      <c r="H145" s="4"/>
      <c r="I145" s="4"/>
      <c r="J145" s="4"/>
      <c r="K145" s="4"/>
      <c r="L145" s="4"/>
    </row>
    <row r="146" spans="6:12" ht="12.75">
      <c r="F146" s="4"/>
      <c r="G146" s="4"/>
      <c r="H146" s="4"/>
      <c r="I146" s="4"/>
      <c r="J146" s="4"/>
      <c r="K146" s="4"/>
      <c r="L146" s="4"/>
    </row>
    <row r="147" spans="6:12" ht="12.75">
      <c r="F147" s="4"/>
      <c r="G147" s="4"/>
      <c r="H147" s="4"/>
      <c r="I147" s="4"/>
      <c r="J147" s="4"/>
      <c r="K147" s="4"/>
      <c r="L147" s="4"/>
    </row>
    <row r="148" spans="1:12" ht="12.75">
      <c r="A148" s="27" t="s">
        <v>45</v>
      </c>
      <c r="B148" s="2" t="s">
        <v>46</v>
      </c>
      <c r="F148" s="4"/>
      <c r="G148" s="4"/>
      <c r="H148" s="4"/>
      <c r="I148" s="4"/>
      <c r="J148" s="4"/>
      <c r="K148" s="4"/>
      <c r="L148" s="4"/>
    </row>
    <row r="149" spans="6:12" ht="12.75">
      <c r="F149" s="4"/>
      <c r="G149" s="4"/>
      <c r="H149" s="4"/>
      <c r="I149" s="4"/>
      <c r="J149" s="4"/>
      <c r="K149" s="4"/>
      <c r="L149" s="4"/>
    </row>
    <row r="150" spans="2:12" ht="12.75">
      <c r="B150" s="4" t="s">
        <v>212</v>
      </c>
      <c r="F150" s="4"/>
      <c r="G150" s="4"/>
      <c r="H150" s="4"/>
      <c r="I150" s="4"/>
      <c r="J150" s="4"/>
      <c r="K150" s="4"/>
      <c r="L150" s="4"/>
    </row>
    <row r="151" spans="6:12" ht="12.75">
      <c r="F151" s="4"/>
      <c r="G151" s="4"/>
      <c r="H151" s="4"/>
      <c r="I151" s="4"/>
      <c r="J151" s="4"/>
      <c r="K151" s="4"/>
      <c r="L151" s="4"/>
    </row>
    <row r="152" spans="6:12" ht="12.75">
      <c r="F152" s="4"/>
      <c r="G152" s="4"/>
      <c r="H152" s="4"/>
      <c r="I152" s="4"/>
      <c r="J152" s="4"/>
      <c r="K152" s="4"/>
      <c r="L152" s="4"/>
    </row>
    <row r="153" spans="1:12" ht="12.75">
      <c r="A153" s="27" t="s">
        <v>47</v>
      </c>
      <c r="B153" s="2" t="s">
        <v>48</v>
      </c>
      <c r="F153" s="4"/>
      <c r="G153" s="4"/>
      <c r="H153" s="4"/>
      <c r="I153" s="4"/>
      <c r="J153" s="4"/>
      <c r="K153" s="4"/>
      <c r="L153" s="4"/>
    </row>
    <row r="154" spans="6:12" ht="12.75">
      <c r="F154" s="4"/>
      <c r="G154" s="4"/>
      <c r="H154" s="4"/>
      <c r="I154" s="4"/>
      <c r="J154" s="4"/>
      <c r="K154" s="4"/>
      <c r="L154" s="4"/>
    </row>
    <row r="155" spans="2:12" ht="12.75">
      <c r="B155" s="174" t="s">
        <v>215</v>
      </c>
      <c r="C155" s="174"/>
      <c r="D155" s="174"/>
      <c r="E155" s="174"/>
      <c r="F155" s="174"/>
      <c r="G155" s="4"/>
      <c r="H155" s="4"/>
      <c r="I155" s="4"/>
      <c r="J155" s="4"/>
      <c r="K155" s="4"/>
      <c r="L155" s="4"/>
    </row>
    <row r="156" spans="6:12" ht="12.75">
      <c r="F156" s="4"/>
      <c r="G156" s="4"/>
      <c r="H156" s="4"/>
      <c r="I156" s="4"/>
      <c r="J156" s="4"/>
      <c r="K156" s="4"/>
      <c r="L156" s="4"/>
    </row>
    <row r="157" spans="6:12" ht="12.75">
      <c r="F157" s="4"/>
      <c r="G157" s="4"/>
      <c r="H157" s="4"/>
      <c r="I157" s="4"/>
      <c r="J157" s="4"/>
      <c r="K157" s="4"/>
      <c r="L157" s="4"/>
    </row>
    <row r="158" spans="6:12" ht="12.75">
      <c r="F158" s="4"/>
      <c r="G158" s="4"/>
      <c r="H158" s="4"/>
      <c r="I158" s="4"/>
      <c r="J158" s="4"/>
      <c r="K158" s="4"/>
      <c r="L158" s="4"/>
    </row>
    <row r="159" spans="1:2" s="4" customFormat="1" ht="12.75">
      <c r="A159" s="27" t="s">
        <v>49</v>
      </c>
      <c r="B159" s="2" t="s">
        <v>216</v>
      </c>
    </row>
    <row r="160" spans="1:2" s="4" customFormat="1" ht="12.75">
      <c r="A160" s="27"/>
      <c r="B160" s="2"/>
    </row>
    <row r="161" spans="1:6" s="4" customFormat="1" ht="12.75">
      <c r="A161" s="27"/>
      <c r="B161" s="2"/>
      <c r="C161" s="47"/>
      <c r="D161" s="48" t="s">
        <v>75</v>
      </c>
      <c r="E161" s="47"/>
      <c r="F161" s="48" t="s">
        <v>75</v>
      </c>
    </row>
    <row r="162" spans="1:6" s="4" customFormat="1" ht="12.75">
      <c r="A162" s="27"/>
      <c r="B162" s="2"/>
      <c r="C162" s="48" t="s">
        <v>55</v>
      </c>
      <c r="D162" s="48" t="s">
        <v>76</v>
      </c>
      <c r="E162" s="48" t="s">
        <v>55</v>
      </c>
      <c r="F162" s="48" t="s">
        <v>76</v>
      </c>
    </row>
    <row r="163" spans="1:6" s="4" customFormat="1" ht="15">
      <c r="A163" s="27"/>
      <c r="B163" s="129"/>
      <c r="C163" s="48" t="s">
        <v>56</v>
      </c>
      <c r="D163" s="48" t="s">
        <v>56</v>
      </c>
      <c r="E163" s="48" t="s">
        <v>57</v>
      </c>
      <c r="F163" s="48" t="s">
        <v>160</v>
      </c>
    </row>
    <row r="164" spans="1:6" s="4" customFormat="1" ht="15">
      <c r="A164" s="27"/>
      <c r="B164" s="129"/>
      <c r="C164" s="127" t="s">
        <v>224</v>
      </c>
      <c r="D164" s="127" t="s">
        <v>172</v>
      </c>
      <c r="E164" s="127" t="s">
        <v>224</v>
      </c>
      <c r="F164" s="127" t="s">
        <v>172</v>
      </c>
    </row>
    <row r="165" spans="1:6" s="4" customFormat="1" ht="15">
      <c r="A165" s="27"/>
      <c r="B165" s="129"/>
      <c r="C165" s="127" t="s">
        <v>217</v>
      </c>
      <c r="D165" s="127" t="s">
        <v>217</v>
      </c>
      <c r="E165" s="127" t="s">
        <v>217</v>
      </c>
      <c r="F165" s="127" t="s">
        <v>217</v>
      </c>
    </row>
    <row r="166" spans="1:6" s="4" customFormat="1" ht="15">
      <c r="A166" s="27"/>
      <c r="B166" s="129"/>
      <c r="C166" s="130"/>
      <c r="D166" s="130"/>
      <c r="E166" s="130"/>
      <c r="F166" s="130"/>
    </row>
    <row r="167" spans="1:6" s="4" customFormat="1" ht="12.75">
      <c r="A167" s="27"/>
      <c r="B167" s="131" t="s">
        <v>84</v>
      </c>
      <c r="C167" s="132">
        <f>+'Consol IS'!C15</f>
        <v>4262</v>
      </c>
      <c r="D167" s="132">
        <f>+'Consol IS'!E15</f>
        <v>13341</v>
      </c>
      <c r="E167" s="132">
        <f>+'Consol IS'!G15</f>
        <v>39904</v>
      </c>
      <c r="F167" s="132">
        <f>+'Consol IS'!I15</f>
        <v>53358</v>
      </c>
    </row>
    <row r="168" spans="1:6" s="4" customFormat="1" ht="12.75">
      <c r="A168" s="27"/>
      <c r="B168" s="133" t="s">
        <v>251</v>
      </c>
      <c r="C168" s="169" t="s">
        <v>260</v>
      </c>
      <c r="D168" s="132">
        <f>+'Consol IS'!E29</f>
        <v>1274</v>
      </c>
      <c r="E168" s="132">
        <f>+'Consol IS'!G29</f>
        <v>271</v>
      </c>
      <c r="F168" s="132">
        <f>+'Consol IS'!I29</f>
        <v>6047</v>
      </c>
    </row>
    <row r="169" spans="1:2" s="4" customFormat="1" ht="12.75">
      <c r="A169" s="27"/>
      <c r="B169" s="2"/>
    </row>
    <row r="170" spans="1:2" s="4" customFormat="1" ht="12.75">
      <c r="A170" s="27"/>
      <c r="B170" s="2"/>
    </row>
    <row r="171" spans="1:2" s="4" customFormat="1" ht="12.75">
      <c r="A171" s="27"/>
      <c r="B171" s="2"/>
    </row>
    <row r="172" spans="1:2" s="4" customFormat="1" ht="12.75">
      <c r="A172" s="27"/>
      <c r="B172" s="2"/>
    </row>
    <row r="173" spans="1:2" s="4" customFormat="1" ht="12.75">
      <c r="A173" s="27"/>
      <c r="B173" s="2"/>
    </row>
    <row r="174" spans="1:2" s="4" customFormat="1" ht="12.75">
      <c r="A174" s="27"/>
      <c r="B174" s="2"/>
    </row>
    <row r="175" spans="1:2" s="4" customFormat="1" ht="12.75">
      <c r="A175" s="27"/>
      <c r="B175" s="2"/>
    </row>
    <row r="176" spans="1:2" s="4" customFormat="1" ht="12.75">
      <c r="A176" s="27"/>
      <c r="B176" s="2"/>
    </row>
    <row r="177" spans="1:2" s="4" customFormat="1" ht="12.75">
      <c r="A177" s="27"/>
      <c r="B177" s="2"/>
    </row>
    <row r="178" spans="6:10" ht="12.75">
      <c r="F178" s="4"/>
      <c r="G178" s="4"/>
      <c r="H178" s="4"/>
      <c r="I178" s="4"/>
      <c r="J178" s="4"/>
    </row>
    <row r="179" spans="6:10" ht="12.75">
      <c r="F179" s="4"/>
      <c r="G179" s="4"/>
      <c r="H179" s="4"/>
      <c r="I179" s="4"/>
      <c r="J179" s="4"/>
    </row>
    <row r="180" spans="6:10" ht="12.75">
      <c r="F180" s="4"/>
      <c r="G180" s="4"/>
      <c r="H180" s="4"/>
      <c r="I180" s="4"/>
      <c r="J180" s="4"/>
    </row>
    <row r="181" spans="1:2" s="4" customFormat="1" ht="12.75">
      <c r="A181" s="27" t="s">
        <v>50</v>
      </c>
      <c r="B181" s="2" t="s">
        <v>203</v>
      </c>
    </row>
    <row r="182" spans="1:2" s="4" customFormat="1" ht="12.75">
      <c r="A182" s="27"/>
      <c r="B182" s="2"/>
    </row>
    <row r="183" spans="1:6" s="4" customFormat="1" ht="38.25">
      <c r="A183" s="27"/>
      <c r="B183" s="2"/>
      <c r="C183" s="122" t="s">
        <v>121</v>
      </c>
      <c r="D183" s="2"/>
      <c r="E183" s="68" t="s">
        <v>204</v>
      </c>
      <c r="F183" s="68"/>
    </row>
    <row r="184" spans="1:6" s="4" customFormat="1" ht="12.75">
      <c r="A184" s="27"/>
      <c r="B184" s="2"/>
      <c r="C184" s="47" t="s">
        <v>224</v>
      </c>
      <c r="D184" s="2"/>
      <c r="E184" s="47" t="s">
        <v>218</v>
      </c>
      <c r="F184" s="47"/>
    </row>
    <row r="185" spans="1:6" s="4" customFormat="1" ht="12.75">
      <c r="A185" s="27"/>
      <c r="B185" s="2"/>
      <c r="C185" s="47" t="s">
        <v>18</v>
      </c>
      <c r="D185" s="2"/>
      <c r="E185" s="47" t="s">
        <v>18</v>
      </c>
      <c r="F185" s="47"/>
    </row>
    <row r="186" spans="1:8" s="4" customFormat="1" ht="12.75">
      <c r="A186" s="27"/>
      <c r="B186" s="2"/>
      <c r="C186" s="47"/>
      <c r="D186" s="2"/>
      <c r="E186" s="47"/>
      <c r="F186" s="47"/>
      <c r="H186" s="66"/>
    </row>
    <row r="187" spans="1:6" s="4" customFormat="1" ht="12.75">
      <c r="A187" s="27"/>
      <c r="B187" s="4" t="s">
        <v>84</v>
      </c>
      <c r="C187" s="65">
        <f>+'Consol IS'!C15</f>
        <v>4262</v>
      </c>
      <c r="D187" s="66"/>
      <c r="E187" s="65">
        <v>12017</v>
      </c>
      <c r="F187" s="65"/>
    </row>
    <row r="188" spans="1:6" s="4" customFormat="1" ht="12.75">
      <c r="A188" s="27"/>
      <c r="B188" s="4" t="s">
        <v>252</v>
      </c>
      <c r="C188" s="169" t="s">
        <v>260</v>
      </c>
      <c r="D188" s="66"/>
      <c r="E188" s="65">
        <v>151</v>
      </c>
      <c r="F188" s="65"/>
    </row>
    <row r="189" spans="1:6" s="4" customFormat="1" ht="12.75">
      <c r="A189" s="27"/>
      <c r="B189" s="4" t="s">
        <v>169</v>
      </c>
      <c r="C189" s="170" t="s">
        <v>261</v>
      </c>
      <c r="D189" s="66"/>
      <c r="E189" s="85">
        <f>E188/E187</f>
        <v>0.01256553216276941</v>
      </c>
      <c r="F189" s="65"/>
    </row>
    <row r="190" spans="1:7" s="4" customFormat="1" ht="12.75">
      <c r="A190" s="27"/>
      <c r="B190" s="2"/>
      <c r="D190" s="47"/>
      <c r="E190" s="2"/>
      <c r="F190" s="47"/>
      <c r="G190" s="47"/>
    </row>
    <row r="191" s="4" customFormat="1" ht="12.75">
      <c r="A191" s="27"/>
    </row>
    <row r="192" spans="6:10" ht="12.75" customHeight="1">
      <c r="F192" s="4"/>
      <c r="G192" s="4"/>
      <c r="H192" s="4"/>
      <c r="I192" s="4"/>
      <c r="J192" s="4"/>
    </row>
    <row r="193" spans="6:10" ht="12.75">
      <c r="F193" s="4"/>
      <c r="G193" s="4"/>
      <c r="H193" s="4"/>
      <c r="I193" s="4"/>
      <c r="J193" s="4"/>
    </row>
    <row r="194" spans="6:14" ht="12.75">
      <c r="F194" s="4"/>
      <c r="G194" s="4"/>
      <c r="H194" s="4"/>
      <c r="I194" s="4"/>
      <c r="J194" s="4"/>
      <c r="L194" s="4"/>
      <c r="M194" s="4"/>
      <c r="N194" s="4"/>
    </row>
    <row r="195" spans="6:14" ht="12.75">
      <c r="F195" s="4"/>
      <c r="G195" s="4"/>
      <c r="H195" s="4"/>
      <c r="I195" s="4"/>
      <c r="J195" s="4"/>
      <c r="L195" s="4"/>
      <c r="M195" s="4"/>
      <c r="N195" s="4"/>
    </row>
    <row r="196" spans="6:14" ht="12.75">
      <c r="F196" s="4"/>
      <c r="G196" s="4"/>
      <c r="H196" s="4"/>
      <c r="I196" s="4"/>
      <c r="J196" s="4"/>
      <c r="L196" s="4"/>
      <c r="M196" s="4"/>
      <c r="N196" s="4"/>
    </row>
    <row r="197" spans="6:14" ht="12.75">
      <c r="F197" s="4"/>
      <c r="G197" s="4"/>
      <c r="H197" s="4"/>
      <c r="I197" s="4"/>
      <c r="J197" s="4"/>
      <c r="L197" s="4"/>
      <c r="M197" s="4"/>
      <c r="N197" s="4"/>
    </row>
    <row r="198" spans="1:10" ht="12.75">
      <c r="A198" s="27" t="s">
        <v>51</v>
      </c>
      <c r="B198" s="2" t="s">
        <v>52</v>
      </c>
      <c r="F198" s="4"/>
      <c r="G198" s="4"/>
      <c r="H198" s="4"/>
      <c r="I198" s="4"/>
      <c r="J198" s="4"/>
    </row>
    <row r="199" spans="1:10" ht="12.75">
      <c r="A199" s="27"/>
      <c r="B199" s="2"/>
      <c r="F199" s="4"/>
      <c r="G199" s="4"/>
      <c r="H199" s="4"/>
      <c r="I199" s="4"/>
      <c r="J199" s="4"/>
    </row>
    <row r="200" spans="6:10" ht="12.75">
      <c r="F200" s="4"/>
      <c r="G200" s="4"/>
      <c r="H200" s="4"/>
      <c r="I200" s="4"/>
      <c r="J200" s="4"/>
    </row>
    <row r="201" spans="6:10" ht="12.75">
      <c r="F201" s="4"/>
      <c r="G201" s="4"/>
      <c r="H201" s="4"/>
      <c r="I201" s="4"/>
      <c r="J201" s="4"/>
    </row>
    <row r="202" spans="6:10" ht="12.75">
      <c r="F202" s="4"/>
      <c r="G202" s="4"/>
      <c r="H202" s="4"/>
      <c r="I202" s="4"/>
      <c r="J202" s="4"/>
    </row>
    <row r="203" spans="6:10" ht="12.75">
      <c r="F203" s="4"/>
      <c r="G203" s="4"/>
      <c r="H203" s="4"/>
      <c r="I203" s="4"/>
      <c r="J203" s="4"/>
    </row>
    <row r="204" spans="6:10" ht="12.75">
      <c r="F204" s="4"/>
      <c r="G204" s="4"/>
      <c r="H204" s="4"/>
      <c r="I204" s="4"/>
      <c r="J204" s="4"/>
    </row>
    <row r="205" spans="6:10" ht="12.75">
      <c r="F205" s="4"/>
      <c r="G205" s="4"/>
      <c r="H205" s="4"/>
      <c r="I205" s="4"/>
      <c r="J205" s="4"/>
    </row>
    <row r="206" spans="6:10" ht="12.75">
      <c r="F206" s="4"/>
      <c r="G206" s="4"/>
      <c r="H206" s="4"/>
      <c r="I206" s="4"/>
      <c r="J206" s="4"/>
    </row>
    <row r="207" spans="6:10" ht="12.75">
      <c r="F207" s="4"/>
      <c r="G207" s="4"/>
      <c r="H207" s="4"/>
      <c r="I207" s="4"/>
      <c r="J207" s="4"/>
    </row>
    <row r="208" spans="6:10" ht="12.75">
      <c r="F208" s="4"/>
      <c r="G208" s="4"/>
      <c r="H208" s="4"/>
      <c r="I208" s="4"/>
      <c r="J208" s="4"/>
    </row>
    <row r="209" spans="6:10" ht="12.75">
      <c r="F209" s="4"/>
      <c r="G209" s="4"/>
      <c r="H209" s="4"/>
      <c r="I209" s="4"/>
      <c r="J209" s="4"/>
    </row>
    <row r="210" spans="6:10" ht="12.75">
      <c r="F210" s="4"/>
      <c r="G210" s="4"/>
      <c r="H210" s="4"/>
      <c r="I210" s="4"/>
      <c r="J210" s="4"/>
    </row>
    <row r="211" spans="6:10" ht="12.75">
      <c r="F211" s="4"/>
      <c r="G211" s="4"/>
      <c r="H211" s="4"/>
      <c r="I211" s="4"/>
      <c r="J211" s="4"/>
    </row>
    <row r="212" spans="6:10" ht="12.75">
      <c r="F212" s="4"/>
      <c r="G212" s="4"/>
      <c r="H212" s="4"/>
      <c r="I212" s="4"/>
      <c r="J212" s="4"/>
    </row>
    <row r="213" spans="6:10" ht="12.75">
      <c r="F213" s="4"/>
      <c r="G213" s="4"/>
      <c r="H213" s="4"/>
      <c r="I213" s="4"/>
      <c r="J213" s="4"/>
    </row>
    <row r="214" spans="6:10" ht="12.75">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6:10" ht="12.75">
      <c r="F218" s="4"/>
      <c r="G218" s="4"/>
      <c r="H218" s="4"/>
      <c r="I218" s="4"/>
      <c r="J218" s="4"/>
    </row>
    <row r="219" spans="6:10" ht="12.75">
      <c r="F219" s="4"/>
      <c r="G219" s="4"/>
      <c r="H219" s="4"/>
      <c r="I219" s="4"/>
      <c r="J219" s="4"/>
    </row>
    <row r="220" spans="6:10" ht="12.75">
      <c r="F220" s="4"/>
      <c r="G220" s="4"/>
      <c r="H220" s="4"/>
      <c r="I220" s="4"/>
      <c r="J220" s="4"/>
    </row>
    <row r="221" spans="6:10" ht="12.75">
      <c r="F221" s="4"/>
      <c r="G221" s="4"/>
      <c r="H221" s="4"/>
      <c r="I221" s="4"/>
      <c r="J221" s="4"/>
    </row>
    <row r="222" spans="6:10" ht="12.75">
      <c r="F222" s="4"/>
      <c r="G222" s="4"/>
      <c r="H222" s="4"/>
      <c r="I222" s="4"/>
      <c r="J222" s="4"/>
    </row>
    <row r="223" spans="6:10" ht="12.75">
      <c r="F223" s="4"/>
      <c r="G223" s="4"/>
      <c r="H223" s="4"/>
      <c r="I223" s="4"/>
      <c r="J223" s="4"/>
    </row>
    <row r="224" spans="6:10" ht="12.75">
      <c r="F224" s="4"/>
      <c r="G224" s="4"/>
      <c r="H224" s="4"/>
      <c r="I224" s="4"/>
      <c r="J224" s="4"/>
    </row>
    <row r="225" spans="6:10" ht="12.75">
      <c r="F225" s="4"/>
      <c r="G225" s="4"/>
      <c r="H225" s="4"/>
      <c r="I225" s="4"/>
      <c r="J225" s="4"/>
    </row>
    <row r="226" spans="6:10" ht="12.75">
      <c r="F226" s="4"/>
      <c r="G226" s="4"/>
      <c r="H226" s="4"/>
      <c r="I226" s="4"/>
      <c r="J226" s="4"/>
    </row>
    <row r="227" spans="1:10" ht="12.75">
      <c r="A227" s="27" t="s">
        <v>53</v>
      </c>
      <c r="B227" s="2" t="s">
        <v>152</v>
      </c>
      <c r="F227" s="4"/>
      <c r="G227" s="4"/>
      <c r="H227" s="4"/>
      <c r="I227" s="4"/>
      <c r="J227" s="4"/>
    </row>
    <row r="228" spans="1:11" ht="12.75">
      <c r="A228" s="27"/>
      <c r="B228" s="2"/>
      <c r="F228" s="4"/>
      <c r="G228" s="4"/>
      <c r="H228" s="4"/>
      <c r="I228" s="4"/>
      <c r="J228" s="4"/>
      <c r="K228" s="4"/>
    </row>
    <row r="229" spans="2:11" ht="12.75">
      <c r="B229" s="4" t="s">
        <v>154</v>
      </c>
      <c r="F229" s="4"/>
      <c r="G229" s="4"/>
      <c r="H229" s="4"/>
      <c r="I229" s="4"/>
      <c r="J229" s="4"/>
      <c r="K229" s="4"/>
    </row>
    <row r="231" spans="6:11" ht="12.75">
      <c r="F231" s="4"/>
      <c r="G231" s="4"/>
      <c r="H231" s="4"/>
      <c r="I231" s="4"/>
      <c r="J231" s="4"/>
      <c r="K231" s="4"/>
    </row>
    <row r="232" spans="6:10" ht="12.75">
      <c r="F232" s="4"/>
      <c r="G232" s="4"/>
      <c r="H232" s="4"/>
      <c r="I232" s="4"/>
      <c r="J232" s="4"/>
    </row>
    <row r="233" spans="1:10" ht="12.75">
      <c r="A233" s="27" t="s">
        <v>54</v>
      </c>
      <c r="B233" s="2" t="s">
        <v>35</v>
      </c>
      <c r="F233" s="4"/>
      <c r="G233" s="4"/>
      <c r="H233" s="4"/>
      <c r="I233" s="4"/>
      <c r="J233" s="4"/>
    </row>
    <row r="234" spans="1:10" ht="12.75">
      <c r="A234" s="4"/>
      <c r="F234" s="6"/>
      <c r="G234" s="4"/>
      <c r="H234" s="6"/>
      <c r="I234" s="6"/>
      <c r="J234" s="4"/>
    </row>
    <row r="235" spans="3:7" ht="25.5">
      <c r="C235" s="122" t="s">
        <v>121</v>
      </c>
      <c r="D235" s="2"/>
      <c r="E235" s="68" t="s">
        <v>115</v>
      </c>
      <c r="F235" s="68"/>
      <c r="G235" s="4"/>
    </row>
    <row r="236" spans="3:7" ht="12.75">
      <c r="C236" s="47" t="s">
        <v>224</v>
      </c>
      <c r="D236" s="2"/>
      <c r="E236" s="47" t="s">
        <v>224</v>
      </c>
      <c r="F236" s="47"/>
      <c r="G236" s="4"/>
    </row>
    <row r="237" spans="3:7" ht="12.75">
      <c r="C237" s="47" t="s">
        <v>18</v>
      </c>
      <c r="D237" s="2"/>
      <c r="E237" s="47" t="s">
        <v>18</v>
      </c>
      <c r="F237" s="47"/>
      <c r="G237" s="4"/>
    </row>
    <row r="238" spans="2:7" ht="12.75">
      <c r="B238" s="4" t="s">
        <v>58</v>
      </c>
      <c r="F238" s="4"/>
      <c r="G238" s="4"/>
    </row>
    <row r="239" spans="6:7" ht="12.75">
      <c r="F239" s="4"/>
      <c r="G239" s="4"/>
    </row>
    <row r="240" spans="2:7" ht="12.75">
      <c r="B240" s="4" t="s">
        <v>59</v>
      </c>
      <c r="C240" s="31"/>
      <c r="D240" s="31"/>
      <c r="E240" s="31"/>
      <c r="F240" s="31"/>
      <c r="G240" s="4"/>
    </row>
    <row r="241" spans="2:7" ht="12.75" customHeight="1">
      <c r="B241" s="33" t="s">
        <v>60</v>
      </c>
      <c r="C241" s="32">
        <v>-251</v>
      </c>
      <c r="D241" s="31"/>
      <c r="E241" s="32">
        <v>252</v>
      </c>
      <c r="F241" s="32"/>
      <c r="G241" s="4"/>
    </row>
    <row r="242" spans="2:7" ht="12.75">
      <c r="B242" s="33" t="s">
        <v>122</v>
      </c>
      <c r="C242" s="43">
        <v>-72</v>
      </c>
      <c r="D242" s="31"/>
      <c r="E242" s="43">
        <v>-62</v>
      </c>
      <c r="F242" s="32"/>
      <c r="G242" s="4"/>
    </row>
    <row r="243" spans="2:7" ht="12.75" hidden="1">
      <c r="B243" s="4" t="s">
        <v>183</v>
      </c>
      <c r="C243" s="96">
        <v>0</v>
      </c>
      <c r="D243" s="31"/>
      <c r="E243" s="96">
        <v>0</v>
      </c>
      <c r="F243" s="32"/>
      <c r="G243" s="4"/>
    </row>
    <row r="244" spans="2:7" ht="12.75" hidden="1">
      <c r="B244" s="4" t="s">
        <v>184</v>
      </c>
      <c r="C244" s="97">
        <v>0</v>
      </c>
      <c r="D244" s="31"/>
      <c r="E244" s="97">
        <v>0</v>
      </c>
      <c r="F244" s="32"/>
      <c r="G244" s="4"/>
    </row>
    <row r="245" spans="2:7" ht="12.75" hidden="1">
      <c r="B245" s="33"/>
      <c r="C245" s="32">
        <f>SUM(C243:C244)</f>
        <v>0</v>
      </c>
      <c r="D245" s="31"/>
      <c r="E245" s="32">
        <f>SUM(E243:E244)</f>
        <v>0</v>
      </c>
      <c r="F245" s="32"/>
      <c r="G245" s="4"/>
    </row>
    <row r="246" spans="3:7" ht="12.75" hidden="1">
      <c r="C246" s="98"/>
      <c r="E246" s="98"/>
      <c r="F246" s="4"/>
      <c r="G246" s="4"/>
    </row>
    <row r="247" spans="3:7" ht="12.75" hidden="1">
      <c r="C247" s="32">
        <f>+C241+C245</f>
        <v>-251</v>
      </c>
      <c r="E247" s="32">
        <f>+E241+E245</f>
        <v>252</v>
      </c>
      <c r="F247" s="30"/>
      <c r="G247" s="4"/>
    </row>
    <row r="248" spans="2:7" ht="12.75" hidden="1">
      <c r="B248" s="4" t="s">
        <v>182</v>
      </c>
      <c r="C248" s="30"/>
      <c r="E248" s="30"/>
      <c r="F248" s="30"/>
      <c r="G248" s="4"/>
    </row>
    <row r="249" spans="2:7" ht="12.75" hidden="1">
      <c r="B249" s="33" t="s">
        <v>60</v>
      </c>
      <c r="C249" s="71">
        <v>0</v>
      </c>
      <c r="E249" s="71">
        <v>0</v>
      </c>
      <c r="F249" s="30"/>
      <c r="G249" s="4"/>
    </row>
    <row r="250" spans="2:7" ht="12.75" hidden="1">
      <c r="B250" s="33" t="s">
        <v>122</v>
      </c>
      <c r="C250" s="72">
        <v>0</v>
      </c>
      <c r="E250" s="72">
        <v>0</v>
      </c>
      <c r="F250" s="30"/>
      <c r="G250" s="4"/>
    </row>
    <row r="251" spans="3:7" ht="12.75" hidden="1">
      <c r="C251" s="30">
        <f>SUM(C249:C250)</f>
        <v>0</v>
      </c>
      <c r="E251" s="30">
        <f>SUM(E249:E250)</f>
        <v>0</v>
      </c>
      <c r="F251" s="30"/>
      <c r="G251" s="4"/>
    </row>
    <row r="252" spans="3:7" ht="12.75" hidden="1">
      <c r="C252" s="30"/>
      <c r="E252" s="30"/>
      <c r="F252" s="30"/>
      <c r="G252" s="4"/>
    </row>
    <row r="253" spans="3:7" ht="13.5" thickBot="1">
      <c r="C253" s="53">
        <f>SUM(C241:C242)</f>
        <v>-323</v>
      </c>
      <c r="E253" s="53">
        <f>SUM(E241:E242)</f>
        <v>190</v>
      </c>
      <c r="F253" s="30"/>
      <c r="G253" s="4"/>
    </row>
    <row r="254" spans="1:5" s="14" customFormat="1" ht="13.5" thickTop="1">
      <c r="A254" s="123"/>
      <c r="B254" s="123"/>
      <c r="C254" s="123"/>
      <c r="D254" s="123"/>
      <c r="E254" s="123"/>
    </row>
    <row r="255" spans="1:5" s="14" customFormat="1" ht="12.75">
      <c r="A255" s="123"/>
      <c r="B255" s="123"/>
      <c r="C255" s="123"/>
      <c r="D255" s="123"/>
      <c r="E255" s="123"/>
    </row>
    <row r="256" spans="1:10" ht="12.75">
      <c r="A256" s="27" t="s">
        <v>61</v>
      </c>
      <c r="B256" s="2" t="s">
        <v>130</v>
      </c>
      <c r="F256" s="4"/>
      <c r="G256" s="4"/>
      <c r="H256" s="4"/>
      <c r="I256" s="4"/>
      <c r="J256" s="4"/>
    </row>
    <row r="257" spans="6:10" ht="12.75">
      <c r="F257" s="4"/>
      <c r="G257" s="4"/>
      <c r="H257" s="4"/>
      <c r="I257" s="4"/>
      <c r="J257" s="4"/>
    </row>
    <row r="258" spans="6:10" ht="12.75">
      <c r="F258" s="4"/>
      <c r="G258" s="4"/>
      <c r="H258" s="4"/>
      <c r="I258" s="4"/>
      <c r="J258" s="4"/>
    </row>
    <row r="259" spans="6:10" ht="12.75">
      <c r="F259" s="4"/>
      <c r="G259" s="4"/>
      <c r="H259" s="4"/>
      <c r="I259" s="4"/>
      <c r="J259" s="4"/>
    </row>
    <row r="260" spans="6:10" ht="12.75">
      <c r="F260" s="4"/>
      <c r="G260" s="4"/>
      <c r="H260" s="4"/>
      <c r="I260" s="4"/>
      <c r="J260" s="4"/>
    </row>
    <row r="261" spans="1:10" ht="12.75">
      <c r="A261" s="27" t="s">
        <v>62</v>
      </c>
      <c r="B261" s="2" t="s">
        <v>63</v>
      </c>
      <c r="F261" s="4"/>
      <c r="G261" s="4"/>
      <c r="H261" s="4"/>
      <c r="I261" s="4"/>
      <c r="J261" s="4"/>
    </row>
    <row r="262" spans="6:10" ht="12.75">
      <c r="F262" s="4"/>
      <c r="G262" s="4"/>
      <c r="H262" s="4"/>
      <c r="I262" s="4"/>
      <c r="J262" s="4"/>
    </row>
    <row r="263" spans="6:10" ht="12.75">
      <c r="F263" s="4"/>
      <c r="G263" s="4"/>
      <c r="H263" s="4"/>
      <c r="I263" s="4"/>
      <c r="J263" s="4"/>
    </row>
    <row r="264" spans="6:10" ht="12.75">
      <c r="F264" s="4"/>
      <c r="G264" s="4"/>
      <c r="H264" s="4"/>
      <c r="I264" s="4"/>
      <c r="J264" s="4"/>
    </row>
    <row r="265" spans="6:10" ht="12.75">
      <c r="F265" s="4"/>
      <c r="G265" s="4"/>
      <c r="H265" s="4"/>
      <c r="I265" s="4"/>
      <c r="J265" s="4"/>
    </row>
    <row r="266" spans="6:10" ht="12.75">
      <c r="F266" s="4"/>
      <c r="G266" s="4"/>
      <c r="H266" s="4"/>
      <c r="I266" s="4"/>
      <c r="J266" s="4"/>
    </row>
    <row r="267" spans="6:10" ht="12.75">
      <c r="F267" s="4"/>
      <c r="G267" s="4"/>
      <c r="H267" s="4"/>
      <c r="I267" s="4"/>
      <c r="J267" s="4"/>
    </row>
    <row r="268" spans="1:10" ht="12.75">
      <c r="A268" s="27" t="s">
        <v>64</v>
      </c>
      <c r="B268" s="2" t="s">
        <v>65</v>
      </c>
      <c r="F268" s="4"/>
      <c r="G268" s="4"/>
      <c r="H268" s="4"/>
      <c r="I268" s="4"/>
      <c r="J268" s="4"/>
    </row>
    <row r="269" spans="6:10" ht="12.75">
      <c r="F269" s="4"/>
      <c r="G269" s="4"/>
      <c r="H269" s="4"/>
      <c r="I269" s="4"/>
      <c r="J269" s="4"/>
    </row>
    <row r="270" spans="6:10" ht="12.75">
      <c r="F270" s="4"/>
      <c r="G270" s="4"/>
      <c r="H270" s="4"/>
      <c r="I270" s="4"/>
      <c r="J270" s="4"/>
    </row>
    <row r="271" spans="6:10" ht="12.75">
      <c r="F271" s="4"/>
      <c r="G271" s="4"/>
      <c r="H271" s="4"/>
      <c r="I271" s="4"/>
      <c r="J271" s="4"/>
    </row>
    <row r="272" spans="6:10" ht="12.75">
      <c r="F272" s="4"/>
      <c r="G272" s="4"/>
      <c r="H272" s="4"/>
      <c r="I272" s="4"/>
      <c r="J272" s="4"/>
    </row>
    <row r="273" spans="1:10" ht="12.75">
      <c r="A273" s="26">
        <v>22</v>
      </c>
      <c r="B273" s="2" t="s">
        <v>171</v>
      </c>
      <c r="F273" s="4"/>
      <c r="G273" s="4"/>
      <c r="H273" s="4"/>
      <c r="I273" s="4"/>
      <c r="J273" s="4"/>
    </row>
    <row r="274" spans="6:10" ht="12.75">
      <c r="F274" s="4"/>
      <c r="G274" s="4"/>
      <c r="H274" s="4"/>
      <c r="I274" s="4"/>
      <c r="J274" s="4"/>
    </row>
    <row r="275" spans="2:10" ht="12.75">
      <c r="B275" s="181" t="s">
        <v>237</v>
      </c>
      <c r="C275" s="181"/>
      <c r="D275" s="181"/>
      <c r="E275" s="181"/>
      <c r="F275" s="181"/>
      <c r="G275" s="181"/>
      <c r="H275" s="12"/>
      <c r="I275" s="4"/>
      <c r="J275" s="4"/>
    </row>
    <row r="276" spans="2:10" ht="12.75">
      <c r="B276" s="182"/>
      <c r="C276" s="182"/>
      <c r="D276" s="182"/>
      <c r="E276" s="182"/>
      <c r="F276" s="182"/>
      <c r="G276" s="182"/>
      <c r="H276" s="12"/>
      <c r="I276" s="4"/>
      <c r="J276" s="4"/>
    </row>
    <row r="277" spans="6:10" ht="12.75">
      <c r="F277" s="4"/>
      <c r="G277" s="4"/>
      <c r="H277" s="4"/>
      <c r="I277" s="4"/>
      <c r="J277" s="4"/>
    </row>
    <row r="278" spans="2:10" ht="12.75">
      <c r="B278" s="184"/>
      <c r="C278" s="184"/>
      <c r="D278" s="184"/>
      <c r="E278" s="184"/>
      <c r="F278" s="184"/>
      <c r="G278" s="184"/>
      <c r="H278" s="90"/>
      <c r="I278" s="91"/>
      <c r="J278" s="4"/>
    </row>
    <row r="279" spans="1:10" ht="12.75">
      <c r="A279" s="27" t="s">
        <v>70</v>
      </c>
      <c r="B279" s="2" t="s">
        <v>66</v>
      </c>
      <c r="F279" s="4"/>
      <c r="G279" s="4"/>
      <c r="H279" s="4"/>
      <c r="I279" s="4"/>
      <c r="J279" s="4"/>
    </row>
    <row r="280" spans="1:10" ht="12.75">
      <c r="A280" s="27"/>
      <c r="B280" s="2"/>
      <c r="F280" s="4"/>
      <c r="G280" s="4"/>
      <c r="H280" s="4"/>
      <c r="I280" s="4"/>
      <c r="J280" s="4"/>
    </row>
    <row r="281" spans="2:10" ht="12.75">
      <c r="B281" s="4" t="s">
        <v>238</v>
      </c>
      <c r="F281" s="4"/>
      <c r="G281" s="4"/>
      <c r="H281" s="4"/>
      <c r="I281" s="4"/>
      <c r="J281" s="4"/>
    </row>
    <row r="282" spans="6:10" ht="12.75">
      <c r="F282" s="4"/>
      <c r="G282" s="4"/>
      <c r="H282" s="4"/>
      <c r="I282" s="4"/>
      <c r="J282" s="4"/>
    </row>
    <row r="283" spans="4:10" ht="12.75">
      <c r="D283" s="54"/>
      <c r="E283" s="54"/>
      <c r="F283" s="47"/>
      <c r="G283" s="54"/>
      <c r="H283" s="54"/>
      <c r="I283" s="54"/>
      <c r="J283" s="4"/>
    </row>
    <row r="284" spans="2:7" ht="12.75">
      <c r="B284" s="4" t="s">
        <v>67</v>
      </c>
      <c r="C284" s="69" t="s">
        <v>18</v>
      </c>
      <c r="D284" s="30"/>
      <c r="E284" s="54"/>
      <c r="F284" s="54"/>
      <c r="G284" s="4"/>
    </row>
    <row r="285" spans="3:7" ht="12.75">
      <c r="C285" s="30"/>
      <c r="D285" s="30"/>
      <c r="E285" s="30"/>
      <c r="F285" s="30"/>
      <c r="G285" s="4"/>
    </row>
    <row r="286" spans="2:7" ht="12.75">
      <c r="B286" s="34" t="s">
        <v>68</v>
      </c>
      <c r="C286" s="32"/>
      <c r="D286" s="32"/>
      <c r="E286" s="32"/>
      <c r="F286" s="32"/>
      <c r="G286" s="4"/>
    </row>
    <row r="287" spans="2:7" ht="13.5" thickBot="1">
      <c r="B287" s="4" t="s">
        <v>125</v>
      </c>
      <c r="C287" s="46">
        <v>1736</v>
      </c>
      <c r="D287" s="32"/>
      <c r="E287" s="32"/>
      <c r="F287" s="32"/>
      <c r="G287" s="4"/>
    </row>
    <row r="288" spans="3:7" ht="13.5" thickTop="1">
      <c r="C288" s="32"/>
      <c r="D288" s="32"/>
      <c r="E288" s="32"/>
      <c r="F288" s="32"/>
      <c r="G288" s="4"/>
    </row>
    <row r="289" spans="2:7" ht="12.75">
      <c r="B289" s="34" t="s">
        <v>69</v>
      </c>
      <c r="C289" s="32"/>
      <c r="D289" s="32"/>
      <c r="E289" s="32"/>
      <c r="F289" s="32"/>
      <c r="G289" s="4"/>
    </row>
    <row r="290" spans="2:7" ht="13.5" thickBot="1">
      <c r="B290" s="4" t="s">
        <v>125</v>
      </c>
      <c r="C290" s="46">
        <v>2225</v>
      </c>
      <c r="D290" s="32"/>
      <c r="E290" s="32"/>
      <c r="F290" s="32"/>
      <c r="G290" s="4"/>
    </row>
    <row r="291" spans="3:7" ht="13.5" thickTop="1">
      <c r="C291" s="32"/>
      <c r="D291" s="32"/>
      <c r="E291" s="32"/>
      <c r="F291" s="32"/>
      <c r="G291" s="4"/>
    </row>
    <row r="292" spans="2:7" ht="13.5" thickBot="1">
      <c r="B292" s="4" t="s">
        <v>17</v>
      </c>
      <c r="C292" s="46">
        <f>+C287+C290</f>
        <v>3961</v>
      </c>
      <c r="D292" s="30"/>
      <c r="E292" s="32"/>
      <c r="F292" s="32"/>
      <c r="G292" s="4"/>
    </row>
    <row r="293" spans="2:10" ht="13.5" thickTop="1">
      <c r="B293" s="172"/>
      <c r="C293" s="172"/>
      <c r="D293" s="30"/>
      <c r="E293" s="106"/>
      <c r="F293" s="92"/>
      <c r="G293" s="109"/>
      <c r="H293" s="92"/>
      <c r="I293" s="92"/>
      <c r="J293" s="4"/>
    </row>
    <row r="294" spans="2:10" ht="12.75">
      <c r="B294" s="105"/>
      <c r="C294" s="107"/>
      <c r="D294" s="30"/>
      <c r="E294" s="107"/>
      <c r="F294" s="93"/>
      <c r="G294" s="109"/>
      <c r="H294" s="110"/>
      <c r="I294" s="93"/>
      <c r="J294" s="4"/>
    </row>
    <row r="295" spans="1:10" ht="12.75">
      <c r="A295" s="27" t="s">
        <v>72</v>
      </c>
      <c r="B295" s="2" t="s">
        <v>71</v>
      </c>
      <c r="F295" s="4"/>
      <c r="G295" s="4"/>
      <c r="H295" s="4"/>
      <c r="I295" s="4"/>
      <c r="J295" s="4"/>
    </row>
    <row r="296" spans="6:10" ht="12.75">
      <c r="F296" s="4"/>
      <c r="G296" s="4"/>
      <c r="H296" s="4"/>
      <c r="I296" s="4"/>
      <c r="J296" s="4"/>
    </row>
    <row r="297" spans="6:10" ht="12.75">
      <c r="F297" s="4"/>
      <c r="G297" s="4"/>
      <c r="H297" s="4"/>
      <c r="I297" s="4"/>
      <c r="J297" s="4"/>
    </row>
    <row r="298" spans="6:10" ht="12.75">
      <c r="F298" s="4"/>
      <c r="G298" s="4"/>
      <c r="H298" s="4"/>
      <c r="I298" s="4"/>
      <c r="J298" s="4"/>
    </row>
    <row r="299" spans="6:10" ht="12.75">
      <c r="F299" s="4"/>
      <c r="G299" s="4"/>
      <c r="H299" s="4"/>
      <c r="I299" s="4"/>
      <c r="J299" s="4"/>
    </row>
    <row r="300" spans="1:10" ht="12.75">
      <c r="A300" s="27" t="s">
        <v>73</v>
      </c>
      <c r="B300" s="177" t="s">
        <v>262</v>
      </c>
      <c r="C300" s="178"/>
      <c r="D300" s="178"/>
      <c r="E300" s="178"/>
      <c r="F300" s="178"/>
      <c r="G300" s="178"/>
      <c r="H300" s="178"/>
      <c r="I300" s="4"/>
      <c r="J300" s="4"/>
    </row>
    <row r="301" spans="6:10" ht="12.75">
      <c r="F301" s="4"/>
      <c r="G301" s="4"/>
      <c r="H301" s="4"/>
      <c r="I301" s="4"/>
      <c r="J301" s="4"/>
    </row>
    <row r="302" spans="6:10" ht="12.75">
      <c r="F302" s="4"/>
      <c r="G302" s="4"/>
      <c r="H302" s="4"/>
      <c r="I302" s="4"/>
      <c r="J302" s="4"/>
    </row>
    <row r="303" spans="6:10" ht="12.75">
      <c r="F303" s="4"/>
      <c r="G303" s="4"/>
      <c r="H303" s="4"/>
      <c r="I303" s="4"/>
      <c r="J303" s="4"/>
    </row>
    <row r="304" spans="6:10" ht="12.75">
      <c r="F304" s="4"/>
      <c r="G304" s="4"/>
      <c r="H304" s="4"/>
      <c r="I304" s="4"/>
      <c r="J304" s="4"/>
    </row>
    <row r="305" spans="6:10" ht="12.75">
      <c r="F305" s="4"/>
      <c r="G305" s="4"/>
      <c r="H305" s="4"/>
      <c r="I305" s="4"/>
      <c r="J305" s="4"/>
    </row>
    <row r="306" spans="6:10" ht="12.75">
      <c r="F306" s="4"/>
      <c r="G306" s="4"/>
      <c r="H306" s="4"/>
      <c r="I306" s="4"/>
      <c r="J306" s="4"/>
    </row>
    <row r="307" spans="6:10" ht="12.75">
      <c r="F307" s="4"/>
      <c r="G307" s="4"/>
      <c r="H307" s="4"/>
      <c r="I307" s="4"/>
      <c r="J307" s="4"/>
    </row>
    <row r="308" spans="6:10" ht="12.75">
      <c r="F308" s="4"/>
      <c r="G308" s="4"/>
      <c r="H308" s="4"/>
      <c r="I308" s="4"/>
      <c r="J308" s="4"/>
    </row>
    <row r="309" spans="6:10" ht="12.75">
      <c r="F309" s="4"/>
      <c r="G309" s="4"/>
      <c r="H309" s="4"/>
      <c r="I309" s="4"/>
      <c r="J309" s="4"/>
    </row>
    <row r="310" spans="6:10" ht="12.75">
      <c r="F310" s="4"/>
      <c r="G310" s="4"/>
      <c r="H310" s="4"/>
      <c r="I310" s="4"/>
      <c r="J310" s="4"/>
    </row>
    <row r="311" spans="6:10" ht="12.75">
      <c r="F311" s="4"/>
      <c r="G311" s="4"/>
      <c r="H311" s="4"/>
      <c r="I311" s="4"/>
      <c r="J311" s="4"/>
    </row>
    <row r="312" spans="1:10" ht="12.75">
      <c r="A312" s="27" t="s">
        <v>126</v>
      </c>
      <c r="B312" s="2" t="s">
        <v>199</v>
      </c>
      <c r="F312" s="4"/>
      <c r="G312" s="4"/>
      <c r="H312" s="4"/>
      <c r="I312" s="4"/>
      <c r="J312" s="4"/>
    </row>
    <row r="313" spans="1:10" ht="12.75">
      <c r="A313" s="27"/>
      <c r="B313" s="2"/>
      <c r="F313" s="4"/>
      <c r="G313" s="4"/>
      <c r="H313" s="4"/>
      <c r="I313" s="4"/>
      <c r="J313" s="4"/>
    </row>
    <row r="314" spans="2:10" ht="12.75">
      <c r="B314" s="4" t="s">
        <v>219</v>
      </c>
      <c r="F314" s="4"/>
      <c r="G314" s="4"/>
      <c r="H314" s="4"/>
      <c r="I314" s="4"/>
      <c r="J314" s="4"/>
    </row>
    <row r="315" spans="2:10" ht="12.75">
      <c r="B315" s="4" t="s">
        <v>222</v>
      </c>
      <c r="F315" s="4"/>
      <c r="G315" s="4"/>
      <c r="H315" s="4"/>
      <c r="I315" s="4"/>
      <c r="J315" s="4"/>
    </row>
    <row r="316" spans="6:10" ht="12.75">
      <c r="F316" s="4"/>
      <c r="G316" s="4"/>
      <c r="H316" s="4"/>
      <c r="I316" s="4"/>
      <c r="J316" s="4"/>
    </row>
    <row r="317" spans="2:10" ht="12.75">
      <c r="B317" s="4" t="s">
        <v>220</v>
      </c>
      <c r="F317" s="4"/>
      <c r="G317" s="4"/>
      <c r="H317" s="4"/>
      <c r="I317" s="4"/>
      <c r="J317" s="4"/>
    </row>
    <row r="318" spans="2:10" ht="12.75">
      <c r="B318" s="4" t="s">
        <v>221</v>
      </c>
      <c r="F318" s="4"/>
      <c r="G318" s="4"/>
      <c r="H318" s="4"/>
      <c r="I318" s="4"/>
      <c r="J318" s="4"/>
    </row>
    <row r="319" spans="6:10" ht="12.75">
      <c r="F319" s="4"/>
      <c r="G319" s="4"/>
      <c r="H319" s="4"/>
      <c r="I319" s="4"/>
      <c r="J319" s="4"/>
    </row>
    <row r="320" spans="6:10" ht="12.75">
      <c r="F320" s="4"/>
      <c r="G320" s="4"/>
      <c r="H320" s="4"/>
      <c r="I320" s="4"/>
      <c r="J320" s="4"/>
    </row>
    <row r="321" spans="1:10" ht="12.75">
      <c r="A321" s="27">
        <v>27</v>
      </c>
      <c r="B321" s="2" t="s">
        <v>200</v>
      </c>
      <c r="F321" s="4"/>
      <c r="G321" s="4"/>
      <c r="H321" s="4"/>
      <c r="I321" s="4"/>
      <c r="J321" s="4"/>
    </row>
    <row r="322" spans="1:10" ht="12.75">
      <c r="A322" s="27"/>
      <c r="B322" s="2"/>
      <c r="F322" s="4"/>
      <c r="G322" s="4"/>
      <c r="H322" s="4"/>
      <c r="I322" s="4"/>
      <c r="J322" s="4"/>
    </row>
    <row r="323" spans="1:10" ht="12.75">
      <c r="A323" s="27"/>
      <c r="B323" s="4" t="s">
        <v>247</v>
      </c>
      <c r="F323" s="4"/>
      <c r="G323" s="4"/>
      <c r="H323" s="4"/>
      <c r="I323" s="4"/>
      <c r="J323" s="4"/>
    </row>
    <row r="324" spans="1:10" ht="12.75">
      <c r="A324" s="27"/>
      <c r="F324" s="4"/>
      <c r="G324" s="4"/>
      <c r="H324" s="4"/>
      <c r="I324" s="4"/>
      <c r="J324" s="4"/>
    </row>
    <row r="325" spans="1:7" ht="12.75">
      <c r="A325" s="27"/>
      <c r="C325" s="171" t="s">
        <v>164</v>
      </c>
      <c r="D325" s="171"/>
      <c r="F325" s="171" t="s">
        <v>163</v>
      </c>
      <c r="G325" s="171"/>
    </row>
    <row r="326" spans="1:7" ht="51">
      <c r="A326" s="27"/>
      <c r="B326" s="2"/>
      <c r="C326" s="122" t="s">
        <v>123</v>
      </c>
      <c r="D326" s="104" t="s">
        <v>161</v>
      </c>
      <c r="E326" s="10"/>
      <c r="F326" s="122" t="s">
        <v>115</v>
      </c>
      <c r="G326" s="122" t="s">
        <v>162</v>
      </c>
    </row>
    <row r="327" spans="3:7" ht="12.75">
      <c r="C327" s="47" t="str">
        <f>+F327</f>
        <v>31.12.08</v>
      </c>
      <c r="D327" s="47" t="str">
        <f>+G327</f>
        <v>31.12.07</v>
      </c>
      <c r="E327" s="10"/>
      <c r="F327" s="47" t="s">
        <v>224</v>
      </c>
      <c r="G327" s="47" t="s">
        <v>172</v>
      </c>
    </row>
    <row r="328" spans="3:7" ht="12.75">
      <c r="C328" s="47"/>
      <c r="D328" s="47"/>
      <c r="E328" s="10"/>
      <c r="F328" s="47"/>
      <c r="G328" s="47" t="s">
        <v>227</v>
      </c>
    </row>
    <row r="329" spans="3:7" ht="12.75">
      <c r="C329" s="6"/>
      <c r="E329" s="10"/>
      <c r="F329" s="6"/>
      <c r="G329" s="47"/>
    </row>
    <row r="330" spans="2:7" ht="13.5" thickBot="1">
      <c r="B330" s="4" t="s">
        <v>248</v>
      </c>
      <c r="C330" s="124">
        <f>'Consol IS'!C34</f>
        <v>-1610</v>
      </c>
      <c r="D330" s="46">
        <f>+'Consol IS'!E34</f>
        <v>787</v>
      </c>
      <c r="E330" s="10"/>
      <c r="F330" s="124">
        <f>'Consol IS'!G34</f>
        <v>81</v>
      </c>
      <c r="G330" s="124">
        <f>+'Consol IS'!I34</f>
        <v>5193</v>
      </c>
    </row>
    <row r="331" spans="3:7" ht="13.5" thickTop="1">
      <c r="C331" s="61"/>
      <c r="D331" s="31"/>
      <c r="E331" s="10"/>
      <c r="F331" s="61"/>
      <c r="G331" s="61"/>
    </row>
    <row r="332" spans="2:7" ht="12.75">
      <c r="B332" s="4" t="s">
        <v>106</v>
      </c>
      <c r="C332" s="61"/>
      <c r="D332" s="31"/>
      <c r="E332" s="10"/>
      <c r="F332" s="61"/>
      <c r="G332" s="61"/>
    </row>
    <row r="333" spans="2:7" ht="13.5" thickBot="1">
      <c r="B333" s="4" t="s">
        <v>105</v>
      </c>
      <c r="C333" s="124">
        <v>123000</v>
      </c>
      <c r="D333" s="46">
        <f>82000+41000</f>
        <v>123000</v>
      </c>
      <c r="E333" s="10"/>
      <c r="F333" s="124">
        <v>123000</v>
      </c>
      <c r="G333" s="124">
        <v>123000</v>
      </c>
    </row>
    <row r="334" spans="3:7" ht="13.5" thickTop="1">
      <c r="C334" s="121"/>
      <c r="D334" s="32"/>
      <c r="E334" s="10"/>
      <c r="F334" s="121"/>
      <c r="G334" s="121"/>
    </row>
    <row r="335" spans="2:7" ht="12.75">
      <c r="B335" s="4" t="s">
        <v>249</v>
      </c>
      <c r="E335" s="10"/>
      <c r="F335" s="4"/>
      <c r="G335" s="4"/>
    </row>
    <row r="336" spans="2:7" ht="12.75">
      <c r="B336" s="4" t="s">
        <v>107</v>
      </c>
      <c r="E336" s="10"/>
      <c r="F336" s="4"/>
      <c r="G336" s="4"/>
    </row>
    <row r="337" spans="2:7" ht="13.5" thickBot="1">
      <c r="B337" s="4" t="s">
        <v>108</v>
      </c>
      <c r="C337" s="125">
        <f>C330/C333*100</f>
        <v>-1.3089430894308944</v>
      </c>
      <c r="D337" s="125">
        <f>D330/D333*100</f>
        <v>0.6398373983739838</v>
      </c>
      <c r="E337" s="10"/>
      <c r="F337" s="125">
        <f>F330/F333*100</f>
        <v>0.06585365853658537</v>
      </c>
      <c r="G337" s="125">
        <f>G330/G333*100</f>
        <v>4.221951219512196</v>
      </c>
    </row>
    <row r="338" spans="3:7" ht="13.5" thickTop="1">
      <c r="C338" s="126"/>
      <c r="D338" s="31"/>
      <c r="E338" s="126"/>
      <c r="F338" s="4"/>
      <c r="G338" s="4"/>
    </row>
    <row r="339" spans="4:8" ht="12.75">
      <c r="D339" s="61"/>
      <c r="E339" s="31"/>
      <c r="F339" s="61"/>
      <c r="G339" s="61"/>
      <c r="H339" s="4"/>
    </row>
    <row r="340" spans="2:10" ht="26.25" customHeight="1">
      <c r="B340" s="183" t="s">
        <v>250</v>
      </c>
      <c r="C340" s="183"/>
      <c r="D340" s="183"/>
      <c r="E340" s="183"/>
      <c r="F340" s="183"/>
      <c r="G340" s="183"/>
      <c r="H340" s="134"/>
      <c r="I340" s="128"/>
      <c r="J340" s="128"/>
    </row>
    <row r="341" spans="6:10" ht="12.75">
      <c r="F341" s="6"/>
      <c r="G341" s="4"/>
      <c r="H341" s="6"/>
      <c r="I341" s="6"/>
      <c r="J341" s="4"/>
    </row>
    <row r="342" spans="2:10" ht="12.75">
      <c r="B342" s="4" t="s">
        <v>201</v>
      </c>
      <c r="F342" s="6"/>
      <c r="G342" s="4"/>
      <c r="H342" s="6"/>
      <c r="I342" s="6"/>
      <c r="J342" s="4"/>
    </row>
    <row r="343" spans="6:10" ht="12.75">
      <c r="F343" s="6"/>
      <c r="G343" s="4"/>
      <c r="H343" s="6"/>
      <c r="I343" s="6"/>
      <c r="J343" s="4"/>
    </row>
    <row r="344" spans="6:10" ht="12.75">
      <c r="F344" s="6"/>
      <c r="G344" s="4"/>
      <c r="H344" s="6"/>
      <c r="I344" s="6"/>
      <c r="J344" s="4"/>
    </row>
    <row r="345" spans="1:10" ht="12.75">
      <c r="A345" s="26">
        <v>28</v>
      </c>
      <c r="B345" s="143" t="s">
        <v>239</v>
      </c>
      <c r="C345"/>
      <c r="D345"/>
      <c r="E345"/>
      <c r="F345"/>
      <c r="G345" s="4"/>
      <c r="H345" s="6"/>
      <c r="I345" s="6"/>
      <c r="J345" s="4"/>
    </row>
    <row r="346" spans="2:10" ht="13.5" customHeight="1">
      <c r="B346" s="142"/>
      <c r="C346"/>
      <c r="D346"/>
      <c r="E346"/>
      <c r="F346"/>
      <c r="G346" s="4"/>
      <c r="H346" s="6"/>
      <c r="I346" s="6"/>
      <c r="J346" s="4"/>
    </row>
    <row r="347" spans="2:10" ht="16.5" customHeight="1">
      <c r="B347" s="179" t="s">
        <v>259</v>
      </c>
      <c r="C347" s="180"/>
      <c r="D347" s="180"/>
      <c r="E347" s="180"/>
      <c r="F347" s="180"/>
      <c r="G347" s="180"/>
      <c r="H347" s="6"/>
      <c r="I347" s="6"/>
      <c r="J347" s="4"/>
    </row>
    <row r="348" spans="2:10" ht="12.75">
      <c r="B348" s="180"/>
      <c r="C348" s="180"/>
      <c r="D348" s="180"/>
      <c r="E348" s="180"/>
      <c r="F348" s="180"/>
      <c r="G348" s="180"/>
      <c r="H348" s="6"/>
      <c r="I348" s="6"/>
      <c r="J348" s="4"/>
    </row>
    <row r="349" spans="2:10" ht="12.75">
      <c r="B349" s="180"/>
      <c r="C349" s="180"/>
      <c r="D349" s="180"/>
      <c r="E349" s="180"/>
      <c r="F349" s="180"/>
      <c r="G349" s="180"/>
      <c r="H349" s="6"/>
      <c r="I349" s="6"/>
      <c r="J349" s="4"/>
    </row>
    <row r="350" spans="2:10" ht="12.75">
      <c r="B350" s="180"/>
      <c r="C350" s="180"/>
      <c r="D350" s="180"/>
      <c r="E350" s="180"/>
      <c r="F350" s="180"/>
      <c r="G350" s="180"/>
      <c r="H350" s="6"/>
      <c r="I350" s="6"/>
      <c r="J350" s="4"/>
    </row>
    <row r="351" spans="2:10" ht="12.75">
      <c r="B351" s="144"/>
      <c r="C351" s="10"/>
      <c r="D351" s="10"/>
      <c r="E351" s="10"/>
      <c r="F351" s="14"/>
      <c r="G351" s="4"/>
      <c r="H351" s="6"/>
      <c r="I351" s="6"/>
      <c r="J351" s="4"/>
    </row>
    <row r="352" spans="2:10" ht="12.75">
      <c r="B352" s="148"/>
      <c r="C352" s="149" t="s">
        <v>255</v>
      </c>
      <c r="D352" s="149" t="s">
        <v>245</v>
      </c>
      <c r="E352" s="150" t="s">
        <v>246</v>
      </c>
      <c r="F352" s="14"/>
      <c r="G352" s="4"/>
      <c r="H352" s="6"/>
      <c r="I352" s="6"/>
      <c r="J352" s="4"/>
    </row>
    <row r="353" spans="2:10" ht="12.75">
      <c r="B353" s="151"/>
      <c r="C353" s="69" t="s">
        <v>256</v>
      </c>
      <c r="D353" s="69"/>
      <c r="E353" s="152"/>
      <c r="F353" s="14"/>
      <c r="G353" s="4"/>
      <c r="H353" s="6"/>
      <c r="I353" s="6"/>
      <c r="J353" s="4"/>
    </row>
    <row r="354" spans="2:10" ht="12.75">
      <c r="B354" s="153" t="s">
        <v>242</v>
      </c>
      <c r="C354" s="146"/>
      <c r="D354" s="30"/>
      <c r="E354" s="154"/>
      <c r="F354" s="14"/>
      <c r="G354" s="4"/>
      <c r="H354" s="6"/>
      <c r="I354" s="6"/>
      <c r="J354" s="4"/>
    </row>
    <row r="355" spans="2:10" ht="12.75">
      <c r="B355" s="155" t="s">
        <v>35</v>
      </c>
      <c r="C355" s="8">
        <v>-1744826</v>
      </c>
      <c r="D355" s="8">
        <v>891000</v>
      </c>
      <c r="E355" s="156">
        <v>-853826</v>
      </c>
      <c r="F355" s="14"/>
      <c r="G355" s="4"/>
      <c r="H355" s="6"/>
      <c r="I355" s="6"/>
      <c r="J355" s="4"/>
    </row>
    <row r="356" spans="2:10" ht="12.75">
      <c r="B356" s="155"/>
      <c r="C356" s="8"/>
      <c r="D356" s="8"/>
      <c r="E356" s="156"/>
      <c r="F356" s="14"/>
      <c r="G356" s="4"/>
      <c r="H356" s="6"/>
      <c r="I356" s="6"/>
      <c r="J356" s="4"/>
    </row>
    <row r="357" spans="2:10" ht="12.75">
      <c r="B357" s="157" t="s">
        <v>243</v>
      </c>
      <c r="C357" s="38">
        <v>4301376</v>
      </c>
      <c r="D357" s="38">
        <v>891000</v>
      </c>
      <c r="E357" s="158">
        <v>5192376</v>
      </c>
      <c r="F357" s="14"/>
      <c r="G357" s="4"/>
      <c r="H357" s="6"/>
      <c r="I357" s="6"/>
      <c r="J357" s="4"/>
    </row>
    <row r="358" spans="2:10" ht="12.75">
      <c r="B358" s="47"/>
      <c r="F358" s="14"/>
      <c r="G358" s="4"/>
      <c r="H358" s="6"/>
      <c r="I358" s="6"/>
      <c r="J358" s="4"/>
    </row>
    <row r="359" spans="2:10" ht="12.75">
      <c r="B359" s="159"/>
      <c r="C359" s="149" t="s">
        <v>257</v>
      </c>
      <c r="D359" s="149" t="s">
        <v>245</v>
      </c>
      <c r="E359" s="150" t="s">
        <v>255</v>
      </c>
      <c r="F359" s="14"/>
      <c r="G359" s="4"/>
      <c r="H359" s="6"/>
      <c r="I359" s="6"/>
      <c r="J359" s="4"/>
    </row>
    <row r="360" spans="2:10" ht="12.75">
      <c r="B360" s="160"/>
      <c r="C360" s="69" t="s">
        <v>256</v>
      </c>
      <c r="D360" s="69"/>
      <c r="E360" s="152" t="s">
        <v>227</v>
      </c>
      <c r="F360" s="14"/>
      <c r="G360" s="4"/>
      <c r="H360" s="6"/>
      <c r="I360" s="6"/>
      <c r="J360" s="4"/>
    </row>
    <row r="361" spans="2:10" ht="12.75">
      <c r="B361" s="161" t="s">
        <v>244</v>
      </c>
      <c r="C361" s="30"/>
      <c r="D361" s="30"/>
      <c r="E361" s="154"/>
      <c r="F361" s="14"/>
      <c r="G361" s="4"/>
      <c r="H361" s="6"/>
      <c r="I361" s="6"/>
      <c r="J361" s="4"/>
    </row>
    <row r="362" spans="1:10" ht="18" customHeight="1">
      <c r="A362" s="35"/>
      <c r="B362" s="157" t="s">
        <v>241</v>
      </c>
      <c r="C362" s="162">
        <v>5187296</v>
      </c>
      <c r="D362" s="162">
        <v>63000</v>
      </c>
      <c r="E362" s="163">
        <v>5250296</v>
      </c>
      <c r="F362" s="14"/>
      <c r="G362" s="4"/>
      <c r="H362" s="4"/>
      <c r="I362" s="4"/>
      <c r="J362" s="4"/>
    </row>
    <row r="363" spans="1:6" s="4" customFormat="1" ht="13.5">
      <c r="A363" s="35"/>
      <c r="B363" s="30"/>
      <c r="C363" s="145"/>
      <c r="D363" s="145"/>
      <c r="E363" s="145"/>
      <c r="F363" s="123"/>
    </row>
    <row r="364" spans="2:10" ht="12.75">
      <c r="B364" s="164"/>
      <c r="C364" s="165" t="s">
        <v>255</v>
      </c>
      <c r="D364" s="165" t="s">
        <v>258</v>
      </c>
      <c r="E364" s="165" t="s">
        <v>245</v>
      </c>
      <c r="F364" s="166" t="s">
        <v>246</v>
      </c>
      <c r="G364" s="30"/>
      <c r="H364" s="4"/>
      <c r="I364" s="4"/>
      <c r="J364" s="4"/>
    </row>
    <row r="365" spans="2:10" ht="12.75">
      <c r="B365" s="167"/>
      <c r="C365" s="147" t="s">
        <v>256</v>
      </c>
      <c r="D365" s="147"/>
      <c r="E365" s="147"/>
      <c r="F365" s="168"/>
      <c r="G365" s="30"/>
      <c r="H365" s="4"/>
      <c r="I365" s="4"/>
      <c r="J365" s="4"/>
    </row>
    <row r="366" spans="2:10" ht="12.75">
      <c r="B366" s="153" t="s">
        <v>240</v>
      </c>
      <c r="C366" s="147"/>
      <c r="D366" s="147"/>
      <c r="E366" s="147"/>
      <c r="F366" s="168"/>
      <c r="G366" s="30"/>
      <c r="H366" s="4"/>
      <c r="I366" s="4"/>
      <c r="J366" s="4"/>
    </row>
    <row r="367" spans="2:12" ht="12.75">
      <c r="B367" s="155" t="s">
        <v>241</v>
      </c>
      <c r="C367" s="29">
        <v>9488672</v>
      </c>
      <c r="D367" s="29">
        <f>D362</f>
        <v>63000</v>
      </c>
      <c r="E367" s="29">
        <v>891000</v>
      </c>
      <c r="F367" s="156">
        <f>SUM(C367:E367)</f>
        <v>10442672</v>
      </c>
      <c r="G367" s="30"/>
      <c r="H367" s="4"/>
      <c r="I367" s="4"/>
      <c r="J367" s="4"/>
      <c r="K367" s="4"/>
      <c r="L367" s="4"/>
    </row>
    <row r="368" spans="2:12" ht="12.75">
      <c r="B368" s="157" t="s">
        <v>141</v>
      </c>
      <c r="C368" s="38">
        <v>1222000</v>
      </c>
      <c r="D368" s="38">
        <f>-D362</f>
        <v>-63000</v>
      </c>
      <c r="E368" s="38">
        <v>-891000</v>
      </c>
      <c r="F368" s="158">
        <f>SUM(C368:E368)</f>
        <v>268000</v>
      </c>
      <c r="G368" s="30"/>
      <c r="H368" s="4"/>
      <c r="I368" s="4"/>
      <c r="J368" s="4"/>
      <c r="K368" s="4"/>
      <c r="L368" s="4"/>
    </row>
    <row r="369" spans="6:12" ht="12.75">
      <c r="F369" s="4"/>
      <c r="G369" s="4"/>
      <c r="H369" s="4"/>
      <c r="I369" s="4"/>
      <c r="J369" s="4"/>
      <c r="K369" s="4"/>
      <c r="L369" s="4"/>
    </row>
    <row r="370" spans="6:12" ht="12.75">
      <c r="F370" s="4"/>
      <c r="G370" s="4"/>
      <c r="H370" s="4"/>
      <c r="I370" s="4"/>
      <c r="J370" s="4"/>
      <c r="K370" s="4"/>
      <c r="L370" s="4"/>
    </row>
    <row r="371" spans="6:12" ht="12.75">
      <c r="F371" s="4"/>
      <c r="G371" s="4"/>
      <c r="H371" s="4"/>
      <c r="I371" s="4"/>
      <c r="J371" s="4"/>
      <c r="K371" s="4"/>
      <c r="L371" s="4"/>
    </row>
    <row r="372" spans="6:12" ht="12.75">
      <c r="F372" s="4"/>
      <c r="G372" s="4"/>
      <c r="H372" s="4"/>
      <c r="I372" s="4"/>
      <c r="J372" s="4"/>
      <c r="K372" s="4"/>
      <c r="L372" s="4"/>
    </row>
    <row r="373" spans="6:12" ht="12.75">
      <c r="F373" s="4"/>
      <c r="G373" s="4"/>
      <c r="H373" s="4"/>
      <c r="I373" s="4"/>
      <c r="J373" s="4"/>
      <c r="K373" s="4"/>
      <c r="L373" s="4"/>
    </row>
    <row r="374" spans="6:12" ht="12.75">
      <c r="F374" s="4"/>
      <c r="G374" s="4"/>
      <c r="H374" s="4"/>
      <c r="I374" s="4"/>
      <c r="J374" s="4"/>
      <c r="K374" s="4"/>
      <c r="L374" s="4"/>
    </row>
    <row r="375" spans="2:12" ht="12.75">
      <c r="B375" s="2"/>
      <c r="F375" s="4"/>
      <c r="G375" s="4"/>
      <c r="H375" s="4"/>
      <c r="I375" s="4"/>
      <c r="J375" s="4"/>
      <c r="K375" s="4"/>
      <c r="L375" s="4"/>
    </row>
    <row r="376" spans="1:12" ht="12.75">
      <c r="A376" s="4"/>
      <c r="K376" s="4"/>
      <c r="L376" s="4"/>
    </row>
    <row r="377" spans="1:11" ht="12.75">
      <c r="A377" s="4"/>
      <c r="K377" s="121"/>
    </row>
    <row r="378" spans="1:16" ht="12.75">
      <c r="A378" s="4"/>
      <c r="K378" s="4"/>
      <c r="L378" s="4"/>
      <c r="M378" s="4"/>
      <c r="N378" s="4"/>
      <c r="O378" s="4"/>
      <c r="P378" s="4"/>
    </row>
    <row r="379" spans="1:12" ht="12.75">
      <c r="A379" s="4"/>
      <c r="K379" s="121"/>
      <c r="L379" s="4"/>
    </row>
    <row r="380" spans="1:12" ht="12.75">
      <c r="A380" s="4"/>
      <c r="K380" s="4"/>
      <c r="L380" s="4"/>
    </row>
    <row r="381" spans="1:12" ht="12.75">
      <c r="A381" s="4"/>
      <c r="K381" s="4"/>
      <c r="L381" s="4"/>
    </row>
    <row r="382" spans="1:12" ht="12.75">
      <c r="A382" s="4"/>
      <c r="K382" s="4"/>
      <c r="L382" s="4"/>
    </row>
    <row r="383" spans="1:12" ht="12.75">
      <c r="A383" s="4"/>
      <c r="K383" s="4"/>
      <c r="L383" s="4"/>
    </row>
    <row r="384" spans="1:12" ht="12.75">
      <c r="A384" s="4"/>
      <c r="K384" s="4"/>
      <c r="L384" s="4"/>
    </row>
    <row r="385" spans="1:12" ht="12.75">
      <c r="A385" s="4"/>
      <c r="K385" s="4"/>
      <c r="L385" s="4"/>
    </row>
    <row r="386" spans="1:12" ht="12.75">
      <c r="A386" s="4"/>
      <c r="K386" s="4"/>
      <c r="L386" s="4"/>
    </row>
    <row r="387" spans="1:12" ht="12.75">
      <c r="A387" s="4"/>
      <c r="K387" s="4"/>
      <c r="L387" s="4"/>
    </row>
    <row r="388" ht="12.75">
      <c r="A388" s="4"/>
    </row>
    <row r="389" ht="12.75">
      <c r="A389" s="4"/>
    </row>
    <row r="390" ht="12.75">
      <c r="A390" s="4"/>
    </row>
    <row r="391" ht="12.75">
      <c r="A391" s="4"/>
    </row>
    <row r="392" ht="12.75">
      <c r="A392" s="4"/>
    </row>
    <row r="393" ht="12.75">
      <c r="A393" s="4"/>
    </row>
    <row r="394" ht="12.75">
      <c r="A394" s="4"/>
    </row>
    <row r="395" ht="12.75">
      <c r="A395" s="4"/>
    </row>
    <row r="396" ht="12.75">
      <c r="A396" s="4"/>
    </row>
    <row r="397" ht="12.75">
      <c r="A397" s="4"/>
    </row>
    <row r="398" ht="12.75">
      <c r="A398" s="4"/>
    </row>
    <row r="399" spans="6:10" ht="12.75">
      <c r="F399" s="4"/>
      <c r="G399" s="4"/>
      <c r="H399" s="4"/>
      <c r="I399" s="4"/>
      <c r="J399" s="4"/>
    </row>
    <row r="400" spans="6:10" ht="12.75">
      <c r="F400" s="4"/>
      <c r="G400" s="4"/>
      <c r="H400" s="4"/>
      <c r="I400" s="4"/>
      <c r="J400" s="4"/>
    </row>
    <row r="401" spans="6:10" ht="12.75">
      <c r="F401" s="4"/>
      <c r="G401" s="4"/>
      <c r="H401" s="4"/>
      <c r="I401" s="4"/>
      <c r="J401" s="4"/>
    </row>
    <row r="402" spans="6:10" ht="12.75">
      <c r="F402" s="4"/>
      <c r="G402" s="4"/>
      <c r="H402" s="4"/>
      <c r="I402" s="4"/>
      <c r="J402" s="4"/>
    </row>
    <row r="403" spans="2:10" ht="12.75">
      <c r="B403" s="2"/>
      <c r="F403" s="4"/>
      <c r="G403" s="4"/>
      <c r="H403" s="4"/>
      <c r="I403" s="4"/>
      <c r="J403" s="4"/>
    </row>
    <row r="404" spans="6:10" ht="12.75">
      <c r="F404" s="4"/>
      <c r="G404" s="4"/>
      <c r="H404" s="4"/>
      <c r="I404" s="4"/>
      <c r="J404" s="4"/>
    </row>
    <row r="405" spans="6:10" ht="12.75">
      <c r="F405" s="4"/>
      <c r="G405" s="4"/>
      <c r="H405" s="4"/>
      <c r="I405" s="4"/>
      <c r="J405" s="4"/>
    </row>
    <row r="406" spans="6:10" ht="12.75">
      <c r="F406" s="4"/>
      <c r="G406" s="4"/>
      <c r="H406" s="4"/>
      <c r="I406" s="4"/>
      <c r="J406" s="4"/>
    </row>
    <row r="407" spans="6:10" ht="12.75">
      <c r="F407" s="4"/>
      <c r="G407" s="4"/>
      <c r="H407" s="4"/>
      <c r="I407" s="4"/>
      <c r="J407" s="4"/>
    </row>
    <row r="408" spans="6:10" ht="12.75">
      <c r="F408" s="4"/>
      <c r="G408" s="4"/>
      <c r="H408" s="4"/>
      <c r="I408" s="4"/>
      <c r="J408" s="4"/>
    </row>
    <row r="409" spans="6:10" ht="12.75">
      <c r="F409" s="4"/>
      <c r="G409" s="4"/>
      <c r="H409" s="4"/>
      <c r="I409" s="4"/>
      <c r="J409" s="4"/>
    </row>
    <row r="410" spans="6:10" ht="12.75">
      <c r="F410" s="4"/>
      <c r="G410" s="4"/>
      <c r="H410" s="4"/>
      <c r="I410" s="4"/>
      <c r="J410" s="4"/>
    </row>
    <row r="411" spans="6:10" ht="12.75">
      <c r="F411" s="4"/>
      <c r="G411" s="4"/>
      <c r="H411" s="4"/>
      <c r="I411" s="4"/>
      <c r="J411" s="4"/>
    </row>
    <row r="412" spans="6:10" ht="12.75">
      <c r="F412" s="4"/>
      <c r="G412" s="4"/>
      <c r="H412" s="4"/>
      <c r="I412" s="4"/>
      <c r="J412" s="4"/>
    </row>
    <row r="413" spans="6:10" ht="12.75">
      <c r="F413" s="4"/>
      <c r="G413" s="4"/>
      <c r="H413" s="4"/>
      <c r="I413" s="4"/>
      <c r="J413" s="4"/>
    </row>
    <row r="414" spans="6:10" ht="12.75">
      <c r="F414" s="4"/>
      <c r="G414" s="4"/>
      <c r="H414" s="4"/>
      <c r="I414" s="4"/>
      <c r="J414" s="4"/>
    </row>
    <row r="415" spans="6:10" ht="12.75">
      <c r="F415" s="4"/>
      <c r="G415" s="4"/>
      <c r="H415" s="4"/>
      <c r="I415" s="4"/>
      <c r="J415" s="4"/>
    </row>
  </sheetData>
  <sheetProtection/>
  <mergeCells count="12">
    <mergeCell ref="B347:G350"/>
    <mergeCell ref="B275:G276"/>
    <mergeCell ref="B340:G340"/>
    <mergeCell ref="B278:G278"/>
    <mergeCell ref="C325:D325"/>
    <mergeCell ref="F325:G325"/>
    <mergeCell ref="B293:C293"/>
    <mergeCell ref="B100:G101"/>
    <mergeCell ref="B112:H112"/>
    <mergeCell ref="B155:F155"/>
    <mergeCell ref="B95:H95"/>
    <mergeCell ref="B300:H300"/>
  </mergeCells>
  <printOptions/>
  <pageMargins left="0.75" right="0.29" top="0.17" bottom="0.16" header="0.17" footer="0.16"/>
  <pageSetup cellComments="asDisplayed" horizontalDpi="600" verticalDpi="600" orientation="portrait" paperSize="9" scale="72" r:id="rId2"/>
  <rowBreaks count="3" manualBreakCount="3">
    <brk id="158" max="9" man="1"/>
    <brk id="231" max="9" man="1"/>
    <brk id="29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2009-02-26T07:14:06Z</cp:lastPrinted>
  <dcterms:created xsi:type="dcterms:W3CDTF">2006-07-03T12:17:34Z</dcterms:created>
  <dcterms:modified xsi:type="dcterms:W3CDTF">2009-02-26T08:31:58Z</dcterms:modified>
  <cp:category/>
  <cp:version/>
  <cp:contentType/>
  <cp:contentStatus/>
</cp:coreProperties>
</file>